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codeName="ThisWorkbook" autoCompressPictures="0"/>
  <mc:AlternateContent xmlns:mc="http://schemas.openxmlformats.org/markup-compatibility/2006">
    <mc:Choice Requires="x15">
      <x15ac:absPath xmlns:x15ac="http://schemas.microsoft.com/office/spreadsheetml/2010/11/ac" url="C:\Users\sthirunagari\Downloads\"/>
    </mc:Choice>
  </mc:AlternateContent>
  <xr:revisionPtr revIDLastSave="0" documentId="8_{E59273E9-E37C-4357-9526-F834958C7A77}"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X24" i="5" s="1"/>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X42" i="5" s="1"/>
  <c r="V43" i="5"/>
  <c r="E43" i="5"/>
  <c r="V44" i="5"/>
  <c r="E44" i="5"/>
  <c r="V45" i="5"/>
  <c r="E45" i="5"/>
  <c r="V46" i="5"/>
  <c r="E46" i="5"/>
  <c r="V47" i="5"/>
  <c r="E47" i="5"/>
  <c r="V48" i="5"/>
  <c r="E48" i="5"/>
  <c r="X48" i="5" s="1"/>
  <c r="V49" i="5"/>
  <c r="E49" i="5"/>
  <c r="V50" i="5"/>
  <c r="E50" i="5"/>
  <c r="V51" i="5"/>
  <c r="E51" i="5"/>
  <c r="V52" i="5"/>
  <c r="E52" i="5"/>
  <c r="V53" i="5"/>
  <c r="E53" i="5"/>
  <c r="V54" i="5"/>
  <c r="E54" i="5"/>
  <c r="V55" i="5"/>
  <c r="E55" i="5"/>
  <c r="V56" i="5"/>
  <c r="E56" i="5"/>
  <c r="V57" i="5"/>
  <c r="E57" i="5"/>
  <c r="V58" i="5"/>
  <c r="E58" i="5"/>
  <c r="V59" i="5"/>
  <c r="E59" i="5"/>
  <c r="V60" i="5"/>
  <c r="E60" i="5"/>
  <c r="X60" i="5" s="1"/>
  <c r="V61" i="5"/>
  <c r="E61" i="5"/>
  <c r="V62" i="5"/>
  <c r="E62" i="5"/>
  <c r="V63" i="5"/>
  <c r="E63" i="5"/>
  <c r="V64" i="5"/>
  <c r="E64" i="5"/>
  <c r="V65" i="5"/>
  <c r="E65" i="5"/>
  <c r="V66" i="5"/>
  <c r="E66" i="5"/>
  <c r="X66" i="5" s="1"/>
  <c r="V67" i="5"/>
  <c r="E67" i="5"/>
  <c r="V68" i="5"/>
  <c r="E68" i="5"/>
  <c r="V69" i="5"/>
  <c r="E69" i="5"/>
  <c r="V70" i="5"/>
  <c r="E70" i="5"/>
  <c r="V71" i="5"/>
  <c r="E71" i="5"/>
  <c r="V72" i="5"/>
  <c r="E72" i="5"/>
  <c r="X72" i="5" s="1"/>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X90" i="5" s="1"/>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X126" i="5" s="1"/>
  <c r="V127" i="5"/>
  <c r="E127" i="5"/>
  <c r="V128" i="5"/>
  <c r="E128" i="5"/>
  <c r="V129" i="5"/>
  <c r="E129" i="5"/>
  <c r="V130" i="5"/>
  <c r="E130" i="5"/>
  <c r="V131" i="5"/>
  <c r="E131" i="5"/>
  <c r="V132" i="5"/>
  <c r="E132" i="5"/>
  <c r="X132" i="5" s="1"/>
  <c r="V133" i="5"/>
  <c r="E133" i="5"/>
  <c r="V134" i="5"/>
  <c r="E134" i="5"/>
  <c r="V135" i="5"/>
  <c r="E135" i="5"/>
  <c r="V136" i="5"/>
  <c r="E136" i="5"/>
  <c r="V137" i="5"/>
  <c r="E137" i="5"/>
  <c r="V138" i="5"/>
  <c r="E138" i="5"/>
  <c r="X138" i="5" s="1"/>
  <c r="V139" i="5"/>
  <c r="E139" i="5"/>
  <c r="V140" i="5"/>
  <c r="E140" i="5"/>
  <c r="V141" i="5"/>
  <c r="E141" i="5"/>
  <c r="V142" i="5"/>
  <c r="E142" i="5"/>
  <c r="V143" i="5"/>
  <c r="E143" i="5"/>
  <c r="V144" i="5"/>
  <c r="E144" i="5"/>
  <c r="V145" i="5"/>
  <c r="E145" i="5"/>
  <c r="V146" i="5"/>
  <c r="E146" i="5"/>
  <c r="V147" i="5"/>
  <c r="E147" i="5"/>
  <c r="V148" i="5"/>
  <c r="E148" i="5"/>
  <c r="V149" i="5"/>
  <c r="E149" i="5"/>
  <c r="V150" i="5"/>
  <c r="E150" i="5"/>
  <c r="X150" i="5" s="1"/>
  <c r="V151" i="5"/>
  <c r="E151" i="5"/>
  <c r="V152" i="5"/>
  <c r="E152" i="5"/>
  <c r="V153" i="5"/>
  <c r="E153" i="5"/>
  <c r="V154" i="5"/>
  <c r="E154" i="5"/>
  <c r="V155" i="5"/>
  <c r="E155" i="5"/>
  <c r="V156" i="5"/>
  <c r="E156" i="5"/>
  <c r="V157" i="5"/>
  <c r="E157" i="5"/>
  <c r="V158" i="5"/>
  <c r="E158" i="5"/>
  <c r="V159" i="5"/>
  <c r="E159" i="5"/>
  <c r="V160" i="5"/>
  <c r="E160" i="5"/>
  <c r="V161" i="5"/>
  <c r="E161" i="5"/>
  <c r="V162" i="5"/>
  <c r="E162" i="5"/>
  <c r="X162" i="5" s="1"/>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X186" i="5" s="1"/>
  <c r="V187" i="5"/>
  <c r="E187" i="5"/>
  <c r="V188" i="5"/>
  <c r="E188" i="5"/>
  <c r="V189" i="5"/>
  <c r="E189" i="5"/>
  <c r="V190" i="5"/>
  <c r="E190" i="5"/>
  <c r="V191" i="5"/>
  <c r="E191" i="5"/>
  <c r="V192" i="5"/>
  <c r="E192" i="5"/>
  <c r="X192" i="5" s="1"/>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X216" i="5" s="1"/>
  <c r="V217" i="5"/>
  <c r="E217" i="5"/>
  <c r="V218" i="5"/>
  <c r="E218" i="5"/>
  <c r="V219" i="5"/>
  <c r="E219" i="5"/>
  <c r="V220" i="5"/>
  <c r="E220" i="5"/>
  <c r="V221" i="5"/>
  <c r="E221" i="5"/>
  <c r="V222" i="5"/>
  <c r="E222" i="5"/>
  <c r="X222" i="5" s="1"/>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X246" i="5" s="1"/>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X270" i="5" s="1"/>
  <c r="V271" i="5"/>
  <c r="E271" i="5"/>
  <c r="X271" i="5" s="1"/>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X288" i="5" s="1"/>
  <c r="V289" i="5"/>
  <c r="E289" i="5"/>
  <c r="V290" i="5"/>
  <c r="E290" i="5"/>
  <c r="V291" i="5"/>
  <c r="E291" i="5"/>
  <c r="V292" i="5"/>
  <c r="E292" i="5"/>
  <c r="V293" i="5"/>
  <c r="E293" i="5"/>
  <c r="V294" i="5"/>
  <c r="E294" i="5"/>
  <c r="V295" i="5"/>
  <c r="E295" i="5"/>
  <c r="V296" i="5"/>
  <c r="E296" i="5"/>
  <c r="V297" i="5"/>
  <c r="E297" i="5"/>
  <c r="V298" i="5"/>
  <c r="E298" i="5"/>
  <c r="V299" i="5"/>
  <c r="E299" i="5"/>
  <c r="V300" i="5"/>
  <c r="E300" i="5"/>
  <c r="X300" i="5" s="1"/>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X336" i="5" s="1"/>
  <c r="V337" i="5"/>
  <c r="E337" i="5"/>
  <c r="V338" i="5"/>
  <c r="E338" i="5"/>
  <c r="V339" i="5"/>
  <c r="E339" i="5"/>
  <c r="V340" i="5"/>
  <c r="E340" i="5"/>
  <c r="V341" i="5"/>
  <c r="E341" i="5"/>
  <c r="V342" i="5"/>
  <c r="E342" i="5"/>
  <c r="X342" i="5" s="1"/>
  <c r="V343" i="5"/>
  <c r="E343" i="5"/>
  <c r="V344" i="5"/>
  <c r="E344" i="5"/>
  <c r="V345" i="5"/>
  <c r="E345" i="5"/>
  <c r="V346" i="5"/>
  <c r="E346" i="5"/>
  <c r="V347" i="5"/>
  <c r="E347" i="5"/>
  <c r="V348" i="5"/>
  <c r="E348" i="5"/>
  <c r="X348" i="5" s="1"/>
  <c r="V349" i="5"/>
  <c r="E349" i="5"/>
  <c r="V350" i="5"/>
  <c r="E350" i="5"/>
  <c r="V351" i="5"/>
  <c r="E351" i="5"/>
  <c r="V352" i="5"/>
  <c r="E352" i="5"/>
  <c r="V353" i="5"/>
  <c r="E353" i="5"/>
  <c r="V354" i="5"/>
  <c r="E354" i="5"/>
  <c r="X354" i="5" s="1"/>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X372" i="5" s="1"/>
  <c r="V373" i="5"/>
  <c r="E373" i="5"/>
  <c r="V374" i="5"/>
  <c r="E374" i="5"/>
  <c r="V375" i="5"/>
  <c r="E375" i="5"/>
  <c r="V376" i="5"/>
  <c r="E376" i="5"/>
  <c r="V377" i="5"/>
  <c r="E377" i="5"/>
  <c r="V378" i="5"/>
  <c r="E378" i="5"/>
  <c r="V379" i="5"/>
  <c r="E379" i="5"/>
  <c r="V380" i="5"/>
  <c r="E380" i="5"/>
  <c r="V381" i="5"/>
  <c r="E381" i="5"/>
  <c r="V382" i="5"/>
  <c r="E382" i="5"/>
  <c r="V383" i="5"/>
  <c r="E383" i="5"/>
  <c r="V384" i="5"/>
  <c r="E384" i="5"/>
  <c r="X384" i="5" s="1"/>
  <c r="V385" i="5"/>
  <c r="E385" i="5"/>
  <c r="V386" i="5"/>
  <c r="E386" i="5"/>
  <c r="V387" i="5"/>
  <c r="E387" i="5"/>
  <c r="V388" i="5"/>
  <c r="E388" i="5"/>
  <c r="V389" i="5"/>
  <c r="E389" i="5"/>
  <c r="V390" i="5"/>
  <c r="E390" i="5"/>
  <c r="X390" i="5" s="1"/>
  <c r="V391" i="5"/>
  <c r="E391" i="5"/>
  <c r="V392" i="5"/>
  <c r="E392" i="5"/>
  <c r="V393" i="5"/>
  <c r="E393" i="5"/>
  <c r="V394" i="5"/>
  <c r="E394" i="5"/>
  <c r="V395" i="5"/>
  <c r="E395" i="5"/>
  <c r="V396" i="5"/>
  <c r="E396" i="5"/>
  <c r="X396" i="5" s="1"/>
  <c r="V397" i="5"/>
  <c r="E397" i="5"/>
  <c r="V398" i="5"/>
  <c r="E398" i="5"/>
  <c r="V399" i="5"/>
  <c r="E399" i="5"/>
  <c r="V400" i="5"/>
  <c r="E400" i="5"/>
  <c r="V401" i="5"/>
  <c r="E401" i="5"/>
  <c r="V402" i="5"/>
  <c r="E402" i="5"/>
  <c r="V403" i="5"/>
  <c r="E403" i="5"/>
  <c r="V404" i="5"/>
  <c r="E404" i="5"/>
  <c r="V405" i="5"/>
  <c r="E405" i="5"/>
  <c r="V406" i="5"/>
  <c r="E406" i="5"/>
  <c r="V407" i="5"/>
  <c r="E407" i="5"/>
  <c r="V408" i="5"/>
  <c r="E408" i="5"/>
  <c r="X408" i="5" s="1"/>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X432" i="5" s="1"/>
  <c r="V433" i="5"/>
  <c r="E433" i="5"/>
  <c r="V434" i="5"/>
  <c r="E434" i="5"/>
  <c r="V435" i="5"/>
  <c r="E435" i="5"/>
  <c r="V436" i="5"/>
  <c r="E436" i="5"/>
  <c r="V437" i="5"/>
  <c r="E437" i="5"/>
  <c r="V438" i="5"/>
  <c r="E438" i="5"/>
  <c r="X438" i="5" s="1"/>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X456" i="5" s="1"/>
  <c r="V457" i="5"/>
  <c r="E457" i="5"/>
  <c r="V458" i="5"/>
  <c r="E458" i="5"/>
  <c r="V459" i="5"/>
  <c r="E459" i="5"/>
  <c r="V460" i="5"/>
  <c r="E460" i="5"/>
  <c r="V461" i="5"/>
  <c r="E461" i="5"/>
  <c r="V462" i="5"/>
  <c r="E462" i="5"/>
  <c r="V463" i="5"/>
  <c r="E463" i="5"/>
  <c r="V464" i="5"/>
  <c r="E464" i="5"/>
  <c r="V465" i="5"/>
  <c r="E465" i="5"/>
  <c r="V466" i="5"/>
  <c r="E466" i="5"/>
  <c r="V467" i="5"/>
  <c r="E467" i="5"/>
  <c r="V468" i="5"/>
  <c r="E468" i="5"/>
  <c r="X468" i="5" s="1"/>
  <c r="V469" i="5"/>
  <c r="E469" i="5"/>
  <c r="V470" i="5"/>
  <c r="E470" i="5"/>
  <c r="V471" i="5"/>
  <c r="E471" i="5"/>
  <c r="V472" i="5"/>
  <c r="E472" i="5"/>
  <c r="V473" i="5"/>
  <c r="E473" i="5"/>
  <c r="V474" i="5"/>
  <c r="E474" i="5"/>
  <c r="V475" i="5"/>
  <c r="E475" i="5"/>
  <c r="V476" i="5"/>
  <c r="E476" i="5"/>
  <c r="V477" i="5"/>
  <c r="E477" i="5"/>
  <c r="V478" i="5"/>
  <c r="E478" i="5"/>
  <c r="V479" i="5"/>
  <c r="E479" i="5"/>
  <c r="V480" i="5"/>
  <c r="E480" i="5"/>
  <c r="X480" i="5" s="1"/>
  <c r="V481" i="5"/>
  <c r="E481" i="5"/>
  <c r="V482" i="5"/>
  <c r="E482" i="5"/>
  <c r="V483" i="5"/>
  <c r="E483" i="5"/>
  <c r="V484" i="5"/>
  <c r="E484" i="5"/>
  <c r="V485" i="5"/>
  <c r="E485" i="5"/>
  <c r="V486" i="5"/>
  <c r="E486" i="5"/>
  <c r="V487" i="5"/>
  <c r="E487" i="5"/>
  <c r="V488" i="5"/>
  <c r="E488" i="5"/>
  <c r="V489" i="5"/>
  <c r="E489" i="5"/>
  <c r="V490" i="5"/>
  <c r="E490" i="5"/>
  <c r="V491" i="5"/>
  <c r="E491" i="5"/>
  <c r="V492" i="5"/>
  <c r="E492" i="5"/>
  <c r="X492" i="5" s="1"/>
  <c r="V493" i="5"/>
  <c r="E493" i="5"/>
  <c r="V494" i="5"/>
  <c r="E494" i="5"/>
  <c r="V495" i="5"/>
  <c r="E495" i="5"/>
  <c r="V496" i="5"/>
  <c r="E496" i="5"/>
  <c r="V497" i="5"/>
  <c r="E497" i="5"/>
  <c r="V498" i="5"/>
  <c r="E498" i="5"/>
  <c r="X498" i="5" s="1"/>
  <c r="V499" i="5"/>
  <c r="E499" i="5"/>
  <c r="V500" i="5"/>
  <c r="E500" i="5"/>
  <c r="V501" i="5"/>
  <c r="E501" i="5"/>
  <c r="V502" i="5"/>
  <c r="E502" i="5"/>
  <c r="V503" i="5"/>
  <c r="E503" i="5"/>
  <c r="V504" i="5"/>
  <c r="E504" i="5"/>
  <c r="X504" i="5" s="1"/>
  <c r="V505" i="5"/>
  <c r="E505" i="5"/>
  <c r="V506" i="5"/>
  <c r="E506" i="5"/>
  <c r="V507" i="5"/>
  <c r="E507" i="5"/>
  <c r="V508" i="5"/>
  <c r="E508" i="5"/>
  <c r="V509" i="5"/>
  <c r="E509" i="5"/>
  <c r="V510" i="5"/>
  <c r="E510" i="5"/>
  <c r="X510" i="5" s="1"/>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X528" i="5" s="1"/>
  <c r="V529" i="5"/>
  <c r="E529" i="5"/>
  <c r="V530" i="5"/>
  <c r="E530" i="5"/>
  <c r="V531" i="5"/>
  <c r="E531" i="5"/>
  <c r="V532" i="5"/>
  <c r="E532" i="5"/>
  <c r="V533" i="5"/>
  <c r="E533" i="5"/>
  <c r="V534" i="5"/>
  <c r="E534" i="5"/>
  <c r="V535" i="5"/>
  <c r="E535" i="5"/>
  <c r="V536" i="5"/>
  <c r="E536" i="5"/>
  <c r="V537" i="5"/>
  <c r="E537" i="5"/>
  <c r="V538" i="5"/>
  <c r="E538" i="5"/>
  <c r="V539" i="5"/>
  <c r="E539" i="5"/>
  <c r="V540" i="5"/>
  <c r="E540" i="5"/>
  <c r="X540" i="5" s="1"/>
  <c r="V541" i="5"/>
  <c r="E541" i="5"/>
  <c r="V542" i="5"/>
  <c r="E542" i="5"/>
  <c r="V543" i="5"/>
  <c r="E543" i="5"/>
  <c r="V544" i="5"/>
  <c r="E544" i="5"/>
  <c r="V545" i="5"/>
  <c r="E545" i="5"/>
  <c r="V546" i="5"/>
  <c r="E546" i="5"/>
  <c r="X546" i="5" s="1"/>
  <c r="V547" i="5"/>
  <c r="E547" i="5"/>
  <c r="V548" i="5"/>
  <c r="E548" i="5"/>
  <c r="V549" i="5"/>
  <c r="E549" i="5"/>
  <c r="V550" i="5"/>
  <c r="E550" i="5"/>
  <c r="V551" i="5"/>
  <c r="E551" i="5"/>
  <c r="V552" i="5"/>
  <c r="E552" i="5"/>
  <c r="X552" i="5" s="1"/>
  <c r="V553" i="5"/>
  <c r="E553" i="5"/>
  <c r="V554" i="5"/>
  <c r="E554" i="5"/>
  <c r="V555" i="5"/>
  <c r="E555" i="5"/>
  <c r="V556" i="5"/>
  <c r="E556" i="5"/>
  <c r="V557" i="5"/>
  <c r="E557" i="5"/>
  <c r="V558" i="5"/>
  <c r="E558" i="5"/>
  <c r="X558" i="5" s="1"/>
  <c r="V559" i="5"/>
  <c r="E559" i="5"/>
  <c r="V560" i="5"/>
  <c r="E560" i="5"/>
  <c r="V561" i="5"/>
  <c r="E561" i="5"/>
  <c r="V562" i="5"/>
  <c r="E562" i="5"/>
  <c r="V563" i="5"/>
  <c r="E563" i="5"/>
  <c r="V564" i="5"/>
  <c r="E564" i="5"/>
  <c r="V565" i="5"/>
  <c r="E565" i="5"/>
  <c r="V566" i="5"/>
  <c r="E566" i="5"/>
  <c r="V567" i="5"/>
  <c r="E567" i="5"/>
  <c r="V568" i="5"/>
  <c r="E568" i="5"/>
  <c r="V569" i="5"/>
  <c r="E569" i="5"/>
  <c r="V570" i="5"/>
  <c r="E570" i="5"/>
  <c r="X570" i="5" s="1"/>
  <c r="V571" i="5"/>
  <c r="E571" i="5"/>
  <c r="V572" i="5"/>
  <c r="E572" i="5"/>
  <c r="V573" i="5"/>
  <c r="E573" i="5"/>
  <c r="V574" i="5"/>
  <c r="E574" i="5"/>
  <c r="V575" i="5"/>
  <c r="E575" i="5"/>
  <c r="V576" i="5"/>
  <c r="E576" i="5"/>
  <c r="V577" i="5"/>
  <c r="E577" i="5"/>
  <c r="V578" i="5"/>
  <c r="E578" i="5"/>
  <c r="V579" i="5"/>
  <c r="E579" i="5"/>
  <c r="V580" i="5"/>
  <c r="E580" i="5"/>
  <c r="V581" i="5"/>
  <c r="E581" i="5"/>
  <c r="V582" i="5"/>
  <c r="E582" i="5"/>
  <c r="X582" i="5" s="1"/>
  <c r="V583" i="5"/>
  <c r="E583" i="5"/>
  <c r="V584" i="5"/>
  <c r="E584" i="5"/>
  <c r="V585" i="5"/>
  <c r="E585" i="5"/>
  <c r="V586" i="5"/>
  <c r="E586" i="5"/>
  <c r="V587" i="5"/>
  <c r="E587" i="5"/>
  <c r="V588" i="5"/>
  <c r="E588" i="5"/>
  <c r="V589" i="5"/>
  <c r="E589" i="5"/>
  <c r="V590" i="5"/>
  <c r="E590" i="5"/>
  <c r="V591" i="5"/>
  <c r="E591" i="5"/>
  <c r="V592" i="5"/>
  <c r="E592" i="5"/>
  <c r="V593" i="5"/>
  <c r="E593" i="5"/>
  <c r="V594" i="5"/>
  <c r="E594" i="5"/>
  <c r="X594" i="5" s="1"/>
  <c r="V595" i="5"/>
  <c r="E595" i="5"/>
  <c r="V596" i="5"/>
  <c r="E596" i="5"/>
  <c r="V597" i="5"/>
  <c r="E597" i="5"/>
  <c r="V598" i="5"/>
  <c r="E598" i="5"/>
  <c r="V599" i="5"/>
  <c r="E599" i="5"/>
  <c r="V600" i="5"/>
  <c r="E600" i="5"/>
  <c r="X600" i="5" s="1"/>
  <c r="V601" i="5"/>
  <c r="E601" i="5"/>
  <c r="V602" i="5"/>
  <c r="E602" i="5"/>
  <c r="V603" i="5"/>
  <c r="E603" i="5"/>
  <c r="V604" i="5"/>
  <c r="E604" i="5"/>
  <c r="V605" i="5"/>
  <c r="E605" i="5"/>
  <c r="V606" i="5"/>
  <c r="E606" i="5"/>
  <c r="X606" i="5" s="1"/>
  <c r="V607" i="5"/>
  <c r="E607" i="5"/>
  <c r="V608" i="5"/>
  <c r="E608" i="5"/>
  <c r="V609" i="5"/>
  <c r="E609" i="5"/>
  <c r="V610" i="5"/>
  <c r="E610" i="5"/>
  <c r="V611" i="5"/>
  <c r="E611" i="5"/>
  <c r="V612" i="5"/>
  <c r="E612" i="5"/>
  <c r="X612" i="5" s="1"/>
  <c r="V613" i="5"/>
  <c r="E613" i="5"/>
  <c r="V614" i="5"/>
  <c r="E614" i="5"/>
  <c r="V615" i="5"/>
  <c r="E615" i="5"/>
  <c r="V616" i="5"/>
  <c r="E616" i="5"/>
  <c r="V617" i="5"/>
  <c r="E617" i="5"/>
  <c r="V618" i="5"/>
  <c r="E618" i="5"/>
  <c r="X618" i="5" s="1"/>
  <c r="V619" i="5"/>
  <c r="E619" i="5"/>
  <c r="V620" i="5"/>
  <c r="E620" i="5"/>
  <c r="V621" i="5"/>
  <c r="E621" i="5"/>
  <c r="V622" i="5"/>
  <c r="E622" i="5"/>
  <c r="V623" i="5"/>
  <c r="E623" i="5"/>
  <c r="V624" i="5"/>
  <c r="E624" i="5"/>
  <c r="X624" i="5" s="1"/>
  <c r="V625" i="5"/>
  <c r="E625" i="5"/>
  <c r="V626" i="5"/>
  <c r="E626" i="5"/>
  <c r="V627" i="5"/>
  <c r="E627" i="5"/>
  <c r="V628" i="5"/>
  <c r="E628" i="5"/>
  <c r="V629" i="5"/>
  <c r="E629" i="5"/>
  <c r="V630" i="5"/>
  <c r="E630" i="5"/>
  <c r="X630" i="5" s="1"/>
  <c r="V631" i="5"/>
  <c r="E631" i="5"/>
  <c r="V632" i="5"/>
  <c r="E632" i="5"/>
  <c r="V633" i="5"/>
  <c r="E633" i="5"/>
  <c r="V634" i="5"/>
  <c r="E634" i="5"/>
  <c r="V635" i="5"/>
  <c r="E635" i="5"/>
  <c r="V636" i="5"/>
  <c r="E636" i="5"/>
  <c r="X636" i="5" s="1"/>
  <c r="V637" i="5"/>
  <c r="E637" i="5"/>
  <c r="V638" i="5"/>
  <c r="E638" i="5"/>
  <c r="V639" i="5"/>
  <c r="E639" i="5"/>
  <c r="V640" i="5"/>
  <c r="E640" i="5"/>
  <c r="V641" i="5"/>
  <c r="E641" i="5"/>
  <c r="V642" i="5"/>
  <c r="E642" i="5"/>
  <c r="X642" i="5" s="1"/>
  <c r="V643" i="5"/>
  <c r="E643" i="5"/>
  <c r="V644" i="5"/>
  <c r="E644" i="5"/>
  <c r="V645" i="5"/>
  <c r="E645" i="5"/>
  <c r="V646" i="5"/>
  <c r="E646" i="5"/>
  <c r="V647" i="5"/>
  <c r="E647" i="5"/>
  <c r="V648" i="5"/>
  <c r="E648" i="5"/>
  <c r="X648" i="5" s="1"/>
  <c r="V649" i="5"/>
  <c r="E649" i="5"/>
  <c r="V650" i="5"/>
  <c r="E650" i="5"/>
  <c r="V651" i="5"/>
  <c r="E651" i="5"/>
  <c r="V652" i="5"/>
  <c r="E652" i="5"/>
  <c r="V653" i="5"/>
  <c r="E653" i="5"/>
  <c r="V654" i="5"/>
  <c r="E654" i="5"/>
  <c r="X654" i="5" s="1"/>
  <c r="V655" i="5"/>
  <c r="E655" i="5"/>
  <c r="V656" i="5"/>
  <c r="E656" i="5"/>
  <c r="V657" i="5"/>
  <c r="E657" i="5"/>
  <c r="V658" i="5"/>
  <c r="E658" i="5"/>
  <c r="V659" i="5"/>
  <c r="E659" i="5"/>
  <c r="V660" i="5"/>
  <c r="E660" i="5"/>
  <c r="V661" i="5"/>
  <c r="E661" i="5"/>
  <c r="V662" i="5"/>
  <c r="E662" i="5"/>
  <c r="V663" i="5"/>
  <c r="E663" i="5"/>
  <c r="V664" i="5"/>
  <c r="E664" i="5"/>
  <c r="V665" i="5"/>
  <c r="E665" i="5"/>
  <c r="V666" i="5"/>
  <c r="E666" i="5"/>
  <c r="X666" i="5" s="1"/>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X684" i="5" s="1"/>
  <c r="V685" i="5"/>
  <c r="E685" i="5"/>
  <c r="V686" i="5"/>
  <c r="E686" i="5"/>
  <c r="V687" i="5"/>
  <c r="E687" i="5"/>
  <c r="V688" i="5"/>
  <c r="E688" i="5"/>
  <c r="V689" i="5"/>
  <c r="E689" i="5"/>
  <c r="V690" i="5"/>
  <c r="E690" i="5"/>
  <c r="X690" i="5" s="1"/>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X708" i="5" s="1"/>
  <c r="V709" i="5"/>
  <c r="E709" i="5"/>
  <c r="V710" i="5"/>
  <c r="E710" i="5"/>
  <c r="V711" i="5"/>
  <c r="E711" i="5"/>
  <c r="V712" i="5"/>
  <c r="E712" i="5"/>
  <c r="V713" i="5"/>
  <c r="E713" i="5"/>
  <c r="V714" i="5"/>
  <c r="E714" i="5"/>
  <c r="V715" i="5"/>
  <c r="E715" i="5"/>
  <c r="V716" i="5"/>
  <c r="E716" i="5"/>
  <c r="V717" i="5"/>
  <c r="E717" i="5"/>
  <c r="V718" i="5"/>
  <c r="E718" i="5"/>
  <c r="V719" i="5"/>
  <c r="E719" i="5"/>
  <c r="V720" i="5"/>
  <c r="E720" i="5"/>
  <c r="X720" i="5" s="1"/>
  <c r="V721" i="5"/>
  <c r="E721" i="5"/>
  <c r="V722" i="5"/>
  <c r="E722" i="5"/>
  <c r="V723" i="5"/>
  <c r="E723" i="5"/>
  <c r="V724" i="5"/>
  <c r="E724" i="5"/>
  <c r="V725" i="5"/>
  <c r="E725" i="5"/>
  <c r="V726" i="5"/>
  <c r="E726" i="5"/>
  <c r="X726" i="5" s="1"/>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X744" i="5" s="1"/>
  <c r="V745" i="5"/>
  <c r="E745" i="5"/>
  <c r="V746" i="5"/>
  <c r="E746" i="5"/>
  <c r="V747" i="5"/>
  <c r="E747" i="5"/>
  <c r="V748" i="5"/>
  <c r="E748" i="5"/>
  <c r="V749" i="5"/>
  <c r="E749" i="5"/>
  <c r="V750" i="5"/>
  <c r="E750" i="5"/>
  <c r="X750" i="5" s="1"/>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X768" i="5" s="1"/>
  <c r="V769" i="5"/>
  <c r="E769" i="5"/>
  <c r="V770" i="5"/>
  <c r="E770" i="5"/>
  <c r="V771" i="5"/>
  <c r="E771" i="5"/>
  <c r="V772" i="5"/>
  <c r="E772" i="5"/>
  <c r="V773" i="5"/>
  <c r="E773" i="5"/>
  <c r="V774" i="5"/>
  <c r="E774" i="5"/>
  <c r="X774" i="5" s="1"/>
  <c r="V775" i="5"/>
  <c r="E775" i="5"/>
  <c r="V776" i="5"/>
  <c r="E776" i="5"/>
  <c r="V777" i="5"/>
  <c r="E777" i="5"/>
  <c r="V778" i="5"/>
  <c r="E778" i="5"/>
  <c r="V779" i="5"/>
  <c r="E779" i="5"/>
  <c r="V780" i="5"/>
  <c r="E780" i="5"/>
  <c r="X780" i="5" s="1"/>
  <c r="V781" i="5"/>
  <c r="E781" i="5"/>
  <c r="V782" i="5"/>
  <c r="E782" i="5"/>
  <c r="V783" i="5"/>
  <c r="E783" i="5"/>
  <c r="V784" i="5"/>
  <c r="E784" i="5"/>
  <c r="V785" i="5"/>
  <c r="E785" i="5"/>
  <c r="V786" i="5"/>
  <c r="E786" i="5"/>
  <c r="X786" i="5" s="1"/>
  <c r="V787" i="5"/>
  <c r="E787" i="5"/>
  <c r="V788" i="5"/>
  <c r="E788" i="5"/>
  <c r="V789" i="5"/>
  <c r="E789" i="5"/>
  <c r="V790" i="5"/>
  <c r="E790" i="5"/>
  <c r="V791" i="5"/>
  <c r="E791" i="5"/>
  <c r="V792" i="5"/>
  <c r="E792" i="5"/>
  <c r="X792" i="5" s="1"/>
  <c r="V793" i="5"/>
  <c r="E793" i="5"/>
  <c r="V794" i="5"/>
  <c r="E794" i="5"/>
  <c r="V795" i="5"/>
  <c r="E795" i="5"/>
  <c r="V796" i="5"/>
  <c r="E796" i="5"/>
  <c r="V797" i="5"/>
  <c r="E797" i="5"/>
  <c r="V798" i="5"/>
  <c r="E798" i="5"/>
  <c r="X798" i="5" s="1"/>
  <c r="V799" i="5"/>
  <c r="E799" i="5"/>
  <c r="V800" i="5"/>
  <c r="E800" i="5"/>
  <c r="V801" i="5"/>
  <c r="E801" i="5"/>
  <c r="V802" i="5"/>
  <c r="E802" i="5"/>
  <c r="V803" i="5"/>
  <c r="E803" i="5"/>
  <c r="V804" i="5"/>
  <c r="E804" i="5"/>
  <c r="X804" i="5" s="1"/>
  <c r="V805" i="5"/>
  <c r="E805" i="5"/>
  <c r="V806" i="5"/>
  <c r="E806" i="5"/>
  <c r="V807" i="5"/>
  <c r="E807" i="5"/>
  <c r="V808" i="5"/>
  <c r="E808" i="5"/>
  <c r="V809" i="5"/>
  <c r="E809" i="5"/>
  <c r="V810" i="5"/>
  <c r="E810" i="5"/>
  <c r="X810" i="5" s="1"/>
  <c r="V811" i="5"/>
  <c r="E811" i="5"/>
  <c r="V812" i="5"/>
  <c r="E812" i="5"/>
  <c r="V813" i="5"/>
  <c r="E813" i="5"/>
  <c r="V814" i="5"/>
  <c r="E814" i="5"/>
  <c r="V815" i="5"/>
  <c r="E815" i="5"/>
  <c r="V816" i="5"/>
  <c r="E816" i="5"/>
  <c r="X816" i="5" s="1"/>
  <c r="V817" i="5"/>
  <c r="E817" i="5"/>
  <c r="V818" i="5"/>
  <c r="E818" i="5"/>
  <c r="V819" i="5"/>
  <c r="E819" i="5"/>
  <c r="V820" i="5"/>
  <c r="E820" i="5"/>
  <c r="V821" i="5"/>
  <c r="E821" i="5"/>
  <c r="V822" i="5"/>
  <c r="E822" i="5"/>
  <c r="X822" i="5" s="1"/>
  <c r="V823" i="5"/>
  <c r="E823" i="5"/>
  <c r="V824" i="5"/>
  <c r="E824" i="5"/>
  <c r="V825" i="5"/>
  <c r="E825" i="5"/>
  <c r="V826" i="5"/>
  <c r="E826" i="5"/>
  <c r="V827" i="5"/>
  <c r="E827" i="5"/>
  <c r="V828" i="5"/>
  <c r="E828" i="5"/>
  <c r="X828" i="5" s="1"/>
  <c r="V829" i="5"/>
  <c r="E829" i="5"/>
  <c r="V830" i="5"/>
  <c r="E830" i="5"/>
  <c r="V831" i="5"/>
  <c r="E831" i="5"/>
  <c r="V832" i="5"/>
  <c r="E832" i="5"/>
  <c r="V833" i="5"/>
  <c r="E833" i="5"/>
  <c r="V834" i="5"/>
  <c r="E834" i="5"/>
  <c r="X834" i="5" s="1"/>
  <c r="V835" i="5"/>
  <c r="E835" i="5"/>
  <c r="V836" i="5"/>
  <c r="E836" i="5"/>
  <c r="V837" i="5"/>
  <c r="E837" i="5"/>
  <c r="V838" i="5"/>
  <c r="E838" i="5"/>
  <c r="V839" i="5"/>
  <c r="E839" i="5"/>
  <c r="V840" i="5"/>
  <c r="E840" i="5"/>
  <c r="V841" i="5"/>
  <c r="E841" i="5"/>
  <c r="V842" i="5"/>
  <c r="E842" i="5"/>
  <c r="V843" i="5"/>
  <c r="E843" i="5"/>
  <c r="V844" i="5"/>
  <c r="E844" i="5"/>
  <c r="V845" i="5"/>
  <c r="E845" i="5"/>
  <c r="V846" i="5"/>
  <c r="E846" i="5"/>
  <c r="X846" i="5" s="1"/>
  <c r="V847" i="5"/>
  <c r="E847" i="5"/>
  <c r="V848" i="5"/>
  <c r="E848" i="5"/>
  <c r="V849" i="5"/>
  <c r="E849" i="5"/>
  <c r="V850" i="5"/>
  <c r="E850" i="5"/>
  <c r="V851" i="5"/>
  <c r="E851" i="5"/>
  <c r="V852" i="5"/>
  <c r="E852" i="5"/>
  <c r="V853" i="5"/>
  <c r="E853" i="5"/>
  <c r="V854" i="5"/>
  <c r="E854" i="5"/>
  <c r="V855" i="5"/>
  <c r="E855" i="5"/>
  <c r="V856" i="5"/>
  <c r="E856" i="5"/>
  <c r="V857" i="5"/>
  <c r="E857" i="5"/>
  <c r="V858" i="5"/>
  <c r="E858" i="5"/>
  <c r="X858" i="5" s="1"/>
  <c r="V859" i="5"/>
  <c r="E859" i="5"/>
  <c r="V860" i="5"/>
  <c r="E860" i="5"/>
  <c r="V861" i="5"/>
  <c r="E861" i="5"/>
  <c r="V862" i="5"/>
  <c r="E862" i="5"/>
  <c r="V863" i="5"/>
  <c r="E863" i="5"/>
  <c r="V864" i="5"/>
  <c r="E864" i="5"/>
  <c r="X864" i="5" s="1"/>
  <c r="V865" i="5"/>
  <c r="E865" i="5"/>
  <c r="V866" i="5"/>
  <c r="E866" i="5"/>
  <c r="V867" i="5"/>
  <c r="E867" i="5"/>
  <c r="V868" i="5"/>
  <c r="E868" i="5"/>
  <c r="V869" i="5"/>
  <c r="E869" i="5"/>
  <c r="V870" i="5"/>
  <c r="E870" i="5"/>
  <c r="X870" i="5" s="1"/>
  <c r="V871" i="5"/>
  <c r="E871" i="5"/>
  <c r="V872" i="5"/>
  <c r="E872" i="5"/>
  <c r="V873" i="5"/>
  <c r="E873" i="5"/>
  <c r="V874" i="5"/>
  <c r="E874" i="5"/>
  <c r="V875" i="5"/>
  <c r="E875" i="5"/>
  <c r="V876" i="5"/>
  <c r="E876" i="5"/>
  <c r="X876" i="5" s="1"/>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X894" i="5" s="1"/>
  <c r="V895" i="5"/>
  <c r="E895" i="5"/>
  <c r="V896" i="5"/>
  <c r="E896" i="5"/>
  <c r="V897" i="5"/>
  <c r="E897" i="5"/>
  <c r="V898" i="5"/>
  <c r="E898" i="5"/>
  <c r="V899" i="5"/>
  <c r="E899" i="5"/>
  <c r="V900" i="5"/>
  <c r="E900" i="5"/>
  <c r="V901" i="5"/>
  <c r="E901" i="5"/>
  <c r="V902" i="5"/>
  <c r="E902" i="5"/>
  <c r="V903" i="5"/>
  <c r="E903" i="5"/>
  <c r="V904" i="5"/>
  <c r="E904" i="5"/>
  <c r="V905" i="5"/>
  <c r="E905" i="5"/>
  <c r="V906" i="5"/>
  <c r="E906" i="5"/>
  <c r="X906" i="5" s="1"/>
  <c r="V907" i="5"/>
  <c r="E907" i="5"/>
  <c r="V908" i="5"/>
  <c r="E908" i="5"/>
  <c r="V909" i="5"/>
  <c r="E909" i="5"/>
  <c r="V910" i="5"/>
  <c r="E910" i="5"/>
  <c r="V911" i="5"/>
  <c r="E911" i="5"/>
  <c r="V912" i="5"/>
  <c r="E912" i="5"/>
  <c r="X912" i="5" s="1"/>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X942" i="5" s="1"/>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X960" i="5" s="1"/>
  <c r="V961" i="5"/>
  <c r="E961" i="5"/>
  <c r="V962" i="5"/>
  <c r="E962" i="5"/>
  <c r="V963" i="5"/>
  <c r="E963" i="5"/>
  <c r="V964" i="5"/>
  <c r="E964" i="5"/>
  <c r="V965" i="5"/>
  <c r="E965" i="5"/>
  <c r="V966" i="5"/>
  <c r="E966" i="5"/>
  <c r="X966" i="5" s="1"/>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X984" i="5" s="1"/>
  <c r="V985" i="5"/>
  <c r="E985" i="5"/>
  <c r="V986" i="5"/>
  <c r="E986" i="5"/>
  <c r="V987" i="5"/>
  <c r="E987" i="5"/>
  <c r="V988" i="5"/>
  <c r="E988" i="5"/>
  <c r="V989" i="5"/>
  <c r="E989" i="5"/>
  <c r="V990" i="5"/>
  <c r="E990" i="5"/>
  <c r="X990" i="5" s="1"/>
  <c r="V991" i="5"/>
  <c r="E991" i="5"/>
  <c r="V992" i="5"/>
  <c r="E992" i="5"/>
  <c r="V993" i="5"/>
  <c r="E993" i="5"/>
  <c r="V994" i="5"/>
  <c r="E994" i="5"/>
  <c r="V995" i="5"/>
  <c r="E995" i="5"/>
  <c r="V996" i="5"/>
  <c r="E996" i="5"/>
  <c r="V997" i="5"/>
  <c r="E997" i="5"/>
  <c r="V998" i="5"/>
  <c r="E998" i="5"/>
  <c r="V999" i="5"/>
  <c r="E999" i="5"/>
  <c r="V1000" i="5"/>
  <c r="E1000" i="5"/>
  <c r="V1001" i="5"/>
  <c r="E1001" i="5"/>
  <c r="V1002" i="5"/>
  <c r="E1002" i="5"/>
  <c r="X1002" i="5" s="1"/>
  <c r="V1003" i="5"/>
  <c r="E1003" i="5"/>
  <c r="V1004" i="5"/>
  <c r="E1004" i="5"/>
  <c r="V1005" i="5"/>
  <c r="E1005" i="5"/>
  <c r="V1006" i="5"/>
  <c r="E1006" i="5"/>
  <c r="V1007" i="5"/>
  <c r="E1007" i="5"/>
  <c r="V1008" i="5"/>
  <c r="E1008" i="5"/>
  <c r="X1008" i="5" s="1"/>
  <c r="V1009" i="5"/>
  <c r="E1009" i="5"/>
  <c r="V1010" i="5"/>
  <c r="E1010" i="5"/>
  <c r="V1011" i="5"/>
  <c r="E1011" i="5"/>
  <c r="V1012" i="5"/>
  <c r="E1012" i="5"/>
  <c r="V1013" i="5"/>
  <c r="E1013" i="5"/>
  <c r="V1014" i="5"/>
  <c r="E1014" i="5"/>
  <c r="X1014" i="5" s="1"/>
  <c r="V1015" i="5"/>
  <c r="E1015" i="5"/>
  <c r="V1016" i="5"/>
  <c r="E1016" i="5"/>
  <c r="V1017" i="5"/>
  <c r="E1017" i="5"/>
  <c r="V1018" i="5"/>
  <c r="E1018" i="5"/>
  <c r="V1019" i="5"/>
  <c r="E1019" i="5"/>
  <c r="V1020" i="5"/>
  <c r="E1020" i="5"/>
  <c r="X1020" i="5" s="1"/>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X1038" i="5" s="1"/>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X1050" i="5" s="1"/>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X1062" i="5" s="1"/>
  <c r="V1063" i="5"/>
  <c r="E1063" i="5"/>
  <c r="V1064" i="5"/>
  <c r="E1064" i="5"/>
  <c r="V1065" i="5"/>
  <c r="E1065" i="5"/>
  <c r="V1066" i="5"/>
  <c r="E1066" i="5"/>
  <c r="V1067" i="5"/>
  <c r="E1067" i="5"/>
  <c r="V1068" i="5"/>
  <c r="E1068" i="5"/>
  <c r="X1068" i="5" s="1"/>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X1092" i="5" s="1"/>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X1122" i="5" s="1"/>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X1134" i="5" s="1"/>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X1152" i="5" s="1"/>
  <c r="V1153" i="5"/>
  <c r="E1153" i="5"/>
  <c r="V1154" i="5"/>
  <c r="E1154" i="5"/>
  <c r="V1155" i="5"/>
  <c r="E1155" i="5"/>
  <c r="V1156" i="5"/>
  <c r="E1156" i="5"/>
  <c r="V1157" i="5"/>
  <c r="E1157" i="5"/>
  <c r="V1158" i="5"/>
  <c r="E1158" i="5"/>
  <c r="X1158" i="5" s="1"/>
  <c r="V1159" i="5"/>
  <c r="E1159" i="5"/>
  <c r="V1160" i="5"/>
  <c r="E1160" i="5"/>
  <c r="V1161" i="5"/>
  <c r="E1161" i="5"/>
  <c r="V1162" i="5"/>
  <c r="E1162" i="5"/>
  <c r="V1163" i="5"/>
  <c r="E1163" i="5"/>
  <c r="V1164" i="5"/>
  <c r="E1164" i="5"/>
  <c r="X1164" i="5" s="1"/>
  <c r="V1165" i="5"/>
  <c r="E1165" i="5"/>
  <c r="X1165" i="5" s="1"/>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X1200" i="5" s="1"/>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X1212" i="5" s="1"/>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X1236" i="5" s="1"/>
  <c r="V1237" i="5"/>
  <c r="E1237" i="5"/>
  <c r="X1237" i="5" s="1"/>
  <c r="V1238" i="5"/>
  <c r="E1238" i="5"/>
  <c r="V1239" i="5"/>
  <c r="E1239" i="5"/>
  <c r="V1240" i="5"/>
  <c r="E1240" i="5"/>
  <c r="V1241" i="5"/>
  <c r="E1241" i="5"/>
  <c r="V1242" i="5"/>
  <c r="E1242" i="5"/>
  <c r="X1242" i="5" s="1"/>
  <c r="V1243" i="5"/>
  <c r="E1243" i="5"/>
  <c r="V1244" i="5"/>
  <c r="E1244" i="5"/>
  <c r="V1245" i="5"/>
  <c r="E1245" i="5"/>
  <c r="V1246" i="5"/>
  <c r="E1246" i="5"/>
  <c r="V1247" i="5"/>
  <c r="E1247" i="5"/>
  <c r="V1248" i="5"/>
  <c r="E1248" i="5"/>
  <c r="X1248" i="5" s="1"/>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X1260" i="5" s="1"/>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X1272" i="5" s="1"/>
  <c r="V1273" i="5"/>
  <c r="E1273" i="5"/>
  <c r="V1274" i="5"/>
  <c r="E1274" i="5"/>
  <c r="V1275" i="5"/>
  <c r="E1275" i="5"/>
  <c r="V1276" i="5"/>
  <c r="E1276" i="5"/>
  <c r="V1277" i="5"/>
  <c r="E1277" i="5"/>
  <c r="V1278" i="5"/>
  <c r="E1278" i="5"/>
  <c r="X1278" i="5" s="1"/>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X1290" i="5" s="1"/>
  <c r="V1291" i="5"/>
  <c r="E1291" i="5"/>
  <c r="V1292" i="5"/>
  <c r="E1292" i="5"/>
  <c r="V1293" i="5"/>
  <c r="E1293" i="5"/>
  <c r="V1294" i="5"/>
  <c r="E1294" i="5"/>
  <c r="V1295" i="5"/>
  <c r="E1295" i="5"/>
  <c r="V1296" i="5"/>
  <c r="E1296" i="5"/>
  <c r="X1296" i="5" s="1"/>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X1320" i="5" s="1"/>
  <c r="V1321" i="5"/>
  <c r="E1321" i="5"/>
  <c r="V1322" i="5"/>
  <c r="E1322" i="5"/>
  <c r="V1323" i="5"/>
  <c r="E1323" i="5"/>
  <c r="V1324" i="5"/>
  <c r="E1324" i="5"/>
  <c r="V1325" i="5"/>
  <c r="E1325" i="5"/>
  <c r="V1326" i="5"/>
  <c r="E1326" i="5"/>
  <c r="X1326" i="5" s="1"/>
  <c r="V1327" i="5"/>
  <c r="E1327" i="5"/>
  <c r="V1328" i="5"/>
  <c r="E1328" i="5"/>
  <c r="V1329" i="5"/>
  <c r="E1329" i="5"/>
  <c r="V1330" i="5"/>
  <c r="E1330" i="5"/>
  <c r="V1331" i="5"/>
  <c r="E1331" i="5"/>
  <c r="V1332" i="5"/>
  <c r="E1332" i="5"/>
  <c r="X1332" i="5" s="1"/>
  <c r="V1333" i="5"/>
  <c r="E1333" i="5"/>
  <c r="V1334" i="5"/>
  <c r="E1334" i="5"/>
  <c r="V1335" i="5"/>
  <c r="E1335" i="5"/>
  <c r="V1336" i="5"/>
  <c r="E1336" i="5"/>
  <c r="V1337" i="5"/>
  <c r="E1337" i="5"/>
  <c r="V1338" i="5"/>
  <c r="E1338" i="5"/>
  <c r="X1338" i="5" s="1"/>
  <c r="V1339" i="5"/>
  <c r="E1339" i="5"/>
  <c r="V1340" i="5"/>
  <c r="E1340" i="5"/>
  <c r="V1341" i="5"/>
  <c r="E1341" i="5"/>
  <c r="V1342" i="5"/>
  <c r="E1342" i="5"/>
  <c r="V1343" i="5"/>
  <c r="E1343" i="5"/>
  <c r="V1344" i="5"/>
  <c r="E1344" i="5"/>
  <c r="X1344" i="5" s="1"/>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X1356" i="5" s="1"/>
  <c r="V1357" i="5"/>
  <c r="E1357" i="5"/>
  <c r="V1358" i="5"/>
  <c r="E1358" i="5"/>
  <c r="V1359" i="5"/>
  <c r="E1359" i="5"/>
  <c r="V1360" i="5"/>
  <c r="E1360" i="5"/>
  <c r="V1361" i="5"/>
  <c r="E1361" i="5"/>
  <c r="V1362" i="5"/>
  <c r="E1362" i="5"/>
  <c r="X1362" i="5" s="1"/>
  <c r="V1363" i="5"/>
  <c r="E1363" i="5"/>
  <c r="V1364" i="5"/>
  <c r="E1364" i="5"/>
  <c r="V1365" i="5"/>
  <c r="E1365" i="5"/>
  <c r="V1366" i="5"/>
  <c r="E1366" i="5"/>
  <c r="V1367" i="5"/>
  <c r="E1367" i="5"/>
  <c r="V1368" i="5"/>
  <c r="E1368" i="5"/>
  <c r="X1368" i="5" s="1"/>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X1380" i="5" s="1"/>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X1416" i="5" s="1"/>
  <c r="V1417" i="5"/>
  <c r="E1417" i="5"/>
  <c r="V1418" i="5"/>
  <c r="E1418" i="5"/>
  <c r="V1419" i="5"/>
  <c r="E1419" i="5"/>
  <c r="V1420" i="5"/>
  <c r="E1420" i="5"/>
  <c r="V1421" i="5"/>
  <c r="E1421" i="5"/>
  <c r="V1422" i="5"/>
  <c r="E1422" i="5"/>
  <c r="X1422" i="5" s="1"/>
  <c r="V1423" i="5"/>
  <c r="E1423" i="5"/>
  <c r="V1424" i="5"/>
  <c r="E1424" i="5"/>
  <c r="V1425" i="5"/>
  <c r="E1425" i="5"/>
  <c r="V1426" i="5"/>
  <c r="E1426" i="5"/>
  <c r="V1427" i="5"/>
  <c r="E1427" i="5"/>
  <c r="V1428" i="5"/>
  <c r="E1428" i="5"/>
  <c r="X1428" i="5" s="1"/>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X1440" i="5" s="1"/>
  <c r="V1441" i="5"/>
  <c r="E1441" i="5"/>
  <c r="V1442" i="5"/>
  <c r="E1442" i="5"/>
  <c r="V1443" i="5"/>
  <c r="E1443" i="5"/>
  <c r="V1444" i="5"/>
  <c r="E1444" i="5"/>
  <c r="V1445" i="5"/>
  <c r="E1445" i="5"/>
  <c r="V1446" i="5"/>
  <c r="E1446" i="5"/>
  <c r="X1446" i="5" s="1"/>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X1458" i="5" s="1"/>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X1470" i="5" s="1"/>
  <c r="V1471" i="5"/>
  <c r="E1471" i="5"/>
  <c r="V1472" i="5"/>
  <c r="E1472" i="5"/>
  <c r="V1473" i="5"/>
  <c r="E1473" i="5"/>
  <c r="V1474" i="5"/>
  <c r="E1474" i="5"/>
  <c r="V1475" i="5"/>
  <c r="E1475" i="5"/>
  <c r="V1476" i="5"/>
  <c r="E1476" i="5"/>
  <c r="X1476" i="5" s="1"/>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X1488" i="5" s="1"/>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X1500" i="5" s="1"/>
  <c r="V1501" i="5"/>
  <c r="E1501" i="5"/>
  <c r="V1502" i="5"/>
  <c r="E1502" i="5"/>
  <c r="V1503" i="5"/>
  <c r="E1503" i="5"/>
  <c r="V1504" i="5"/>
  <c r="E1504" i="5"/>
  <c r="V1505" i="5"/>
  <c r="E1505" i="5"/>
  <c r="V1506" i="5"/>
  <c r="E1506" i="5"/>
  <c r="X1506" i="5" s="1"/>
  <c r="V1507" i="5"/>
  <c r="E1507" i="5"/>
  <c r="V1508" i="5"/>
  <c r="E1508" i="5"/>
  <c r="V1509" i="5"/>
  <c r="E1509" i="5"/>
  <c r="V1510" i="5"/>
  <c r="E1510" i="5"/>
  <c r="V1511" i="5"/>
  <c r="E1511" i="5"/>
  <c r="V1512" i="5"/>
  <c r="E1512" i="5"/>
  <c r="X1512" i="5" s="1"/>
  <c r="V1513" i="5"/>
  <c r="E1513" i="5"/>
  <c r="V1514" i="5"/>
  <c r="E1514" i="5"/>
  <c r="V1515" i="5"/>
  <c r="E1515" i="5"/>
  <c r="V1516" i="5"/>
  <c r="E1516" i="5"/>
  <c r="V1517" i="5"/>
  <c r="E1517" i="5"/>
  <c r="V1518" i="5"/>
  <c r="E1518" i="5"/>
  <c r="X1518" i="5" s="1"/>
  <c r="V1519" i="5"/>
  <c r="E1519" i="5"/>
  <c r="V1520" i="5"/>
  <c r="E1520" i="5"/>
  <c r="V1521" i="5"/>
  <c r="E1521" i="5"/>
  <c r="V1522" i="5"/>
  <c r="E1522" i="5"/>
  <c r="V1523" i="5"/>
  <c r="E1523" i="5"/>
  <c r="V1524" i="5"/>
  <c r="E1524" i="5"/>
  <c r="X1524" i="5" s="1"/>
  <c r="V1525" i="5"/>
  <c r="E1525" i="5"/>
  <c r="V1526" i="5"/>
  <c r="E1526" i="5"/>
  <c r="V1527" i="5"/>
  <c r="E1527" i="5"/>
  <c r="V1528" i="5"/>
  <c r="E1528" i="5"/>
  <c r="V1529" i="5"/>
  <c r="E1529" i="5"/>
  <c r="V1530" i="5"/>
  <c r="E1530" i="5"/>
  <c r="X1530" i="5" s="1"/>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X1542" i="5" s="1"/>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X1596" i="5" s="1"/>
  <c r="V1597" i="5"/>
  <c r="E1597" i="5"/>
  <c r="V1598" i="5"/>
  <c r="E1598" i="5"/>
  <c r="V1599" i="5"/>
  <c r="E1599" i="5"/>
  <c r="V1600" i="5"/>
  <c r="E1600" i="5"/>
  <c r="V1601" i="5"/>
  <c r="E1601" i="5"/>
  <c r="V1602" i="5"/>
  <c r="E1602" i="5"/>
  <c r="X1602" i="5" s="1"/>
  <c r="V1603" i="5"/>
  <c r="E1603" i="5"/>
  <c r="V1604" i="5"/>
  <c r="E1604" i="5"/>
  <c r="V1605" i="5"/>
  <c r="E1605" i="5"/>
  <c r="V1606" i="5"/>
  <c r="E1606" i="5"/>
  <c r="V1607" i="5"/>
  <c r="E1607" i="5"/>
  <c r="V1608" i="5"/>
  <c r="E1608" i="5"/>
  <c r="X1608" i="5" s="1"/>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X1620" i="5" s="1"/>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X1632" i="5" s="1"/>
  <c r="V1633" i="5"/>
  <c r="E1633" i="5"/>
  <c r="V1634" i="5"/>
  <c r="E1634" i="5"/>
  <c r="V1635" i="5"/>
  <c r="E1635" i="5"/>
  <c r="V1636" i="5"/>
  <c r="E1636" i="5"/>
  <c r="V1637" i="5"/>
  <c r="E1637" i="5"/>
  <c r="V1638" i="5"/>
  <c r="E1638" i="5"/>
  <c r="X1638" i="5" s="1"/>
  <c r="V1639" i="5"/>
  <c r="E1639" i="5"/>
  <c r="V1640" i="5"/>
  <c r="E1640" i="5"/>
  <c r="V1641" i="5"/>
  <c r="E1641" i="5"/>
  <c r="V1642" i="5"/>
  <c r="E1642" i="5"/>
  <c r="V1643" i="5"/>
  <c r="E1643" i="5"/>
  <c r="V1644" i="5"/>
  <c r="E1644" i="5"/>
  <c r="X1644" i="5" s="1"/>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X1692" i="5" s="1"/>
  <c r="V1693" i="5"/>
  <c r="E1693" i="5"/>
  <c r="V1694" i="5"/>
  <c r="E1694" i="5"/>
  <c r="V1695" i="5"/>
  <c r="E1695" i="5"/>
  <c r="V1696" i="5"/>
  <c r="E1696" i="5"/>
  <c r="V1697" i="5"/>
  <c r="E1697" i="5"/>
  <c r="V1698" i="5"/>
  <c r="E1698" i="5"/>
  <c r="X1698" i="5" s="1"/>
  <c r="V1699" i="5"/>
  <c r="E1699" i="5"/>
  <c r="V1700" i="5"/>
  <c r="E1700" i="5"/>
  <c r="V1701" i="5"/>
  <c r="E1701" i="5"/>
  <c r="V1702" i="5"/>
  <c r="E1702" i="5"/>
  <c r="V1703" i="5"/>
  <c r="E1703" i="5"/>
  <c r="V1704" i="5"/>
  <c r="E1704" i="5"/>
  <c r="X1704" i="5" s="1"/>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X1722" i="5" s="1"/>
  <c r="V1723" i="5"/>
  <c r="E1723" i="5"/>
  <c r="V1724" i="5"/>
  <c r="E1724" i="5"/>
  <c r="V1725" i="5"/>
  <c r="E1725" i="5"/>
  <c r="V1726" i="5"/>
  <c r="E1726" i="5"/>
  <c r="V1727" i="5"/>
  <c r="E1727" i="5"/>
  <c r="V1728" i="5"/>
  <c r="E1728" i="5"/>
  <c r="X1728" i="5" s="1"/>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X1752" i="5" s="1"/>
  <c r="V1753" i="5"/>
  <c r="E1753" i="5"/>
  <c r="V1754" i="5"/>
  <c r="E1754" i="5"/>
  <c r="V1755" i="5"/>
  <c r="E1755" i="5"/>
  <c r="V1756" i="5"/>
  <c r="E1756" i="5"/>
  <c r="V1757" i="5"/>
  <c r="E1757" i="5"/>
  <c r="V1758" i="5"/>
  <c r="E1758" i="5"/>
  <c r="X1758" i="5" s="1"/>
  <c r="V1759" i="5"/>
  <c r="E1759" i="5"/>
  <c r="V1760" i="5"/>
  <c r="E1760" i="5"/>
  <c r="V1761" i="5"/>
  <c r="E1761" i="5"/>
  <c r="V1762" i="5"/>
  <c r="E1762" i="5"/>
  <c r="V1763" i="5"/>
  <c r="E1763" i="5"/>
  <c r="V1764" i="5"/>
  <c r="E1764" i="5"/>
  <c r="X1764" i="5" s="1"/>
  <c r="V1765" i="5"/>
  <c r="E1765" i="5"/>
  <c r="V1766" i="5"/>
  <c r="E1766" i="5"/>
  <c r="V1767" i="5"/>
  <c r="E1767" i="5"/>
  <c r="V1768" i="5"/>
  <c r="E1768" i="5"/>
  <c r="V1769" i="5"/>
  <c r="E1769" i="5"/>
  <c r="V1770" i="5"/>
  <c r="E1770" i="5"/>
  <c r="X1770" i="5" s="1"/>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X1794" i="5" s="1"/>
  <c r="V1795" i="5"/>
  <c r="E1795" i="5"/>
  <c r="V1796" i="5"/>
  <c r="E1796" i="5"/>
  <c r="V1797" i="5"/>
  <c r="E1797" i="5"/>
  <c r="V1798" i="5"/>
  <c r="E1798" i="5"/>
  <c r="V1799" i="5"/>
  <c r="E1799" i="5"/>
  <c r="V1800" i="5"/>
  <c r="E1800" i="5"/>
  <c r="X1800" i="5" s="1"/>
  <c r="V1801" i="5"/>
  <c r="E1801" i="5"/>
  <c r="V1802" i="5"/>
  <c r="E1802" i="5"/>
  <c r="V1803" i="5"/>
  <c r="E1803" i="5"/>
  <c r="V1804" i="5"/>
  <c r="E1804" i="5"/>
  <c r="V1805" i="5"/>
  <c r="E1805" i="5"/>
  <c r="V1806" i="5"/>
  <c r="E1806" i="5"/>
  <c r="X1806" i="5" s="1"/>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X1818" i="5" s="1"/>
  <c r="V1819" i="5"/>
  <c r="E1819" i="5"/>
  <c r="V1820" i="5"/>
  <c r="E1820" i="5"/>
  <c r="V1821" i="5"/>
  <c r="E1821" i="5"/>
  <c r="V1822" i="5"/>
  <c r="E1822" i="5"/>
  <c r="V1823" i="5"/>
  <c r="E1823" i="5"/>
  <c r="V1824" i="5"/>
  <c r="E1824" i="5"/>
  <c r="X1824" i="5" s="1"/>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X1842" i="5" s="1"/>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X1878" i="5" s="1"/>
  <c r="V1879" i="5"/>
  <c r="E1879" i="5"/>
  <c r="V1880" i="5"/>
  <c r="E1880" i="5"/>
  <c r="V1881" i="5"/>
  <c r="E1881" i="5"/>
  <c r="V1882" i="5"/>
  <c r="E1882" i="5"/>
  <c r="V1883" i="5"/>
  <c r="E1883" i="5"/>
  <c r="V1884" i="5"/>
  <c r="E1884" i="5"/>
  <c r="X1884" i="5" s="1"/>
  <c r="V1885" i="5"/>
  <c r="E1885" i="5"/>
  <c r="V1886" i="5"/>
  <c r="E1886" i="5"/>
  <c r="V1887" i="5"/>
  <c r="E1887" i="5"/>
  <c r="V1888" i="5"/>
  <c r="E1888" i="5"/>
  <c r="V1889" i="5"/>
  <c r="E1889" i="5"/>
  <c r="V1890" i="5"/>
  <c r="E1890" i="5"/>
  <c r="X1890" i="5" s="1"/>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X1902" i="5" s="1"/>
  <c r="V1903" i="5"/>
  <c r="E1903" i="5"/>
  <c r="V1904" i="5"/>
  <c r="E1904" i="5"/>
  <c r="V1905" i="5"/>
  <c r="E1905" i="5"/>
  <c r="V1906" i="5"/>
  <c r="E1906" i="5"/>
  <c r="V1907" i="5"/>
  <c r="E1907" i="5"/>
  <c r="V1908" i="5"/>
  <c r="E1908" i="5"/>
  <c r="X1908" i="5" s="1"/>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X1920" i="5" s="1"/>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X1932" i="5" s="1"/>
  <c r="V1933" i="5"/>
  <c r="E1933" i="5"/>
  <c r="V1934" i="5"/>
  <c r="E1934" i="5"/>
  <c r="V1935" i="5"/>
  <c r="E1935" i="5"/>
  <c r="V1936" i="5"/>
  <c r="E1936" i="5"/>
  <c r="V1937" i="5"/>
  <c r="E1937" i="5"/>
  <c r="V1938" i="5"/>
  <c r="E1938" i="5"/>
  <c r="X1938" i="5" s="1"/>
  <c r="V1939" i="5"/>
  <c r="E1939" i="5"/>
  <c r="V1940" i="5"/>
  <c r="E1940" i="5"/>
  <c r="V1941" i="5"/>
  <c r="E1941" i="5"/>
  <c r="V1942" i="5"/>
  <c r="E1942" i="5"/>
  <c r="V1943" i="5"/>
  <c r="E1943" i="5"/>
  <c r="V1944" i="5"/>
  <c r="E1944" i="5"/>
  <c r="X1944" i="5" s="1"/>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X1962" i="5" s="1"/>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X1980" i="5" s="1"/>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X1992" i="5" s="1"/>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X2016" i="5" s="1"/>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X2028" i="5" s="1"/>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X2040" i="5" s="1"/>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X2064" i="5" s="1"/>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X2076" i="5" s="1"/>
  <c r="V2077" i="5"/>
  <c r="E2077" i="5"/>
  <c r="V2078" i="5"/>
  <c r="E2078" i="5"/>
  <c r="V2079" i="5"/>
  <c r="E2079" i="5"/>
  <c r="V2080" i="5"/>
  <c r="E2080" i="5"/>
  <c r="V2081" i="5"/>
  <c r="E2081" i="5"/>
  <c r="V2082" i="5"/>
  <c r="E2082" i="5"/>
  <c r="X2082" i="5" s="1"/>
  <c r="V2083" i="5"/>
  <c r="E2083" i="5"/>
  <c r="V2084" i="5"/>
  <c r="E2084" i="5"/>
  <c r="V2085" i="5"/>
  <c r="E2085" i="5"/>
  <c r="V2086" i="5"/>
  <c r="E2086" i="5"/>
  <c r="V2087" i="5"/>
  <c r="E2087" i="5"/>
  <c r="V2088" i="5"/>
  <c r="E2088" i="5"/>
  <c r="X2088" i="5" s="1"/>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X2100" i="5" s="1"/>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X2118" i="5" s="1"/>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X2130" i="5" s="1"/>
  <c r="V2131" i="5"/>
  <c r="E2131" i="5"/>
  <c r="V2132" i="5"/>
  <c r="E2132" i="5"/>
  <c r="V2133" i="5"/>
  <c r="E2133" i="5"/>
  <c r="V2134" i="5"/>
  <c r="E2134" i="5"/>
  <c r="V2135" i="5"/>
  <c r="E2135" i="5"/>
  <c r="V2136" i="5"/>
  <c r="E2136" i="5"/>
  <c r="X2136" i="5" s="1"/>
  <c r="V2137" i="5"/>
  <c r="E2137" i="5"/>
  <c r="V2138" i="5"/>
  <c r="E2138" i="5"/>
  <c r="V2139" i="5"/>
  <c r="E2139" i="5"/>
  <c r="V2140" i="5"/>
  <c r="E2140" i="5"/>
  <c r="V2141" i="5"/>
  <c r="E2141" i="5"/>
  <c r="V2142" i="5"/>
  <c r="E2142" i="5"/>
  <c r="X2142" i="5" s="1"/>
  <c r="V2143" i="5"/>
  <c r="E2143" i="5"/>
  <c r="V2144" i="5"/>
  <c r="E2144" i="5"/>
  <c r="V2145" i="5"/>
  <c r="E2145" i="5"/>
  <c r="V2146" i="5"/>
  <c r="E2146" i="5"/>
  <c r="V2147" i="5"/>
  <c r="E2147" i="5"/>
  <c r="V2148" i="5"/>
  <c r="E2148" i="5"/>
  <c r="X2148" i="5" s="1"/>
  <c r="V2149" i="5"/>
  <c r="E2149" i="5"/>
  <c r="V2150" i="5"/>
  <c r="E2150" i="5"/>
  <c r="V2151" i="5"/>
  <c r="E2151" i="5"/>
  <c r="V2152" i="5"/>
  <c r="E2152" i="5"/>
  <c r="V2153" i="5"/>
  <c r="E2153" i="5"/>
  <c r="V2154" i="5"/>
  <c r="E2154" i="5"/>
  <c r="X2154" i="5" s="1"/>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X2166" i="5" s="1"/>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X2178" i="5" s="1"/>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X2190" i="5" s="1"/>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X2202" i="5" s="1"/>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X2220" i="5" s="1"/>
  <c r="V2221" i="5"/>
  <c r="E2221" i="5"/>
  <c r="V2222" i="5"/>
  <c r="E2222" i="5"/>
  <c r="V2223" i="5"/>
  <c r="E2223" i="5"/>
  <c r="V2224" i="5"/>
  <c r="E2224" i="5"/>
  <c r="V2225" i="5"/>
  <c r="E2225" i="5"/>
  <c r="V2226" i="5"/>
  <c r="E2226" i="5"/>
  <c r="X2226" i="5" s="1"/>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X2238" i="5" s="1"/>
  <c r="V2239" i="5"/>
  <c r="E2239" i="5"/>
  <c r="V2240" i="5"/>
  <c r="E2240" i="5"/>
  <c r="V2241" i="5"/>
  <c r="E2241" i="5"/>
  <c r="V2242" i="5"/>
  <c r="E2242" i="5"/>
  <c r="V2243" i="5"/>
  <c r="E2243" i="5"/>
  <c r="V2244" i="5"/>
  <c r="E2244" i="5"/>
  <c r="X2244" i="5" s="1"/>
  <c r="V2245" i="5"/>
  <c r="E2245" i="5"/>
  <c r="V2246" i="5"/>
  <c r="E2246" i="5"/>
  <c r="V2247" i="5"/>
  <c r="E2247" i="5"/>
  <c r="V2248" i="5"/>
  <c r="E2248" i="5"/>
  <c r="V2249" i="5"/>
  <c r="E2249" i="5"/>
  <c r="V2250" i="5"/>
  <c r="E2250" i="5"/>
  <c r="X2250" i="5" s="1"/>
  <c r="V2251" i="5"/>
  <c r="E2251" i="5"/>
  <c r="V2252" i="5"/>
  <c r="E2252" i="5"/>
  <c r="V2253" i="5"/>
  <c r="E2253" i="5"/>
  <c r="V2254" i="5"/>
  <c r="E2254" i="5"/>
  <c r="V2255" i="5"/>
  <c r="E2255" i="5"/>
  <c r="V2256" i="5"/>
  <c r="E2256" i="5"/>
  <c r="X2256" i="5" s="1"/>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X2268" i="5" s="1"/>
  <c r="V2269" i="5"/>
  <c r="E2269" i="5"/>
  <c r="V2270" i="5"/>
  <c r="E2270" i="5"/>
  <c r="V2271" i="5"/>
  <c r="E2271" i="5"/>
  <c r="V2272" i="5"/>
  <c r="E2272" i="5"/>
  <c r="V2273" i="5"/>
  <c r="E2273" i="5"/>
  <c r="V2274" i="5"/>
  <c r="E2274" i="5"/>
  <c r="X2274" i="5" s="1"/>
  <c r="V2275" i="5"/>
  <c r="E2275" i="5"/>
  <c r="V2276" i="5"/>
  <c r="E2276" i="5"/>
  <c r="V2277" i="5"/>
  <c r="E2277" i="5"/>
  <c r="V2278" i="5"/>
  <c r="E2278" i="5"/>
  <c r="V2279" i="5"/>
  <c r="E2279" i="5"/>
  <c r="V2280" i="5"/>
  <c r="E2280" i="5"/>
  <c r="X2280" i="5" s="1"/>
  <c r="V2281" i="5"/>
  <c r="E2281" i="5"/>
  <c r="V2282" i="5"/>
  <c r="E2282" i="5"/>
  <c r="X2282" i="5" s="1"/>
  <c r="V2283" i="5"/>
  <c r="E2283" i="5"/>
  <c r="V2284" i="5"/>
  <c r="E2284" i="5"/>
  <c r="V2285" i="5"/>
  <c r="E2285" i="5"/>
  <c r="V2286" i="5"/>
  <c r="E2286" i="5"/>
  <c r="X2286" i="5" s="1"/>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X2310" i="5" s="1"/>
  <c r="V2311" i="5"/>
  <c r="E2311" i="5"/>
  <c r="V2312" i="5"/>
  <c r="E2312" i="5"/>
  <c r="V2313" i="5"/>
  <c r="E2313" i="5"/>
  <c r="V2314" i="5"/>
  <c r="E2314" i="5"/>
  <c r="V2315" i="5"/>
  <c r="E2315" i="5"/>
  <c r="V2316" i="5"/>
  <c r="E2316" i="5"/>
  <c r="X2316" i="5" s="1"/>
  <c r="V2317" i="5"/>
  <c r="E2317" i="5"/>
  <c r="V2318" i="5"/>
  <c r="E2318" i="5"/>
  <c r="V2319" i="5"/>
  <c r="E2319" i="5"/>
  <c r="V2320" i="5"/>
  <c r="E2320" i="5"/>
  <c r="V2321" i="5"/>
  <c r="E2321" i="5"/>
  <c r="V2322" i="5"/>
  <c r="E2322" i="5"/>
  <c r="X2322" i="5" s="1"/>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X2334" i="5" s="1"/>
  <c r="V2335" i="5"/>
  <c r="E2335" i="5"/>
  <c r="V2336" i="5"/>
  <c r="E2336" i="5"/>
  <c r="V2337" i="5"/>
  <c r="E2337" i="5"/>
  <c r="V2338" i="5"/>
  <c r="E2338" i="5"/>
  <c r="V2339" i="5"/>
  <c r="E2339" i="5"/>
  <c r="V2340" i="5"/>
  <c r="E2340" i="5"/>
  <c r="X2340" i="5" s="1"/>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X2358" i="5" s="1"/>
  <c r="V2359" i="5"/>
  <c r="E2359" i="5"/>
  <c r="V2360" i="5"/>
  <c r="E2360" i="5"/>
  <c r="V2361" i="5"/>
  <c r="E2361" i="5"/>
  <c r="V2362" i="5"/>
  <c r="E2362" i="5"/>
  <c r="V2363" i="5"/>
  <c r="E2363" i="5"/>
  <c r="V2364" i="5"/>
  <c r="E2364" i="5"/>
  <c r="X2364" i="5" s="1"/>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X2382" i="5" s="1"/>
  <c r="V2383" i="5"/>
  <c r="E2383" i="5"/>
  <c r="V2384" i="5"/>
  <c r="E2384" i="5"/>
  <c r="V2385" i="5"/>
  <c r="E2385" i="5"/>
  <c r="V2386" i="5"/>
  <c r="E2386" i="5"/>
  <c r="V2387" i="5"/>
  <c r="E2387" i="5"/>
  <c r="V2388" i="5"/>
  <c r="E2388" i="5"/>
  <c r="V2389" i="5"/>
  <c r="E2389" i="5"/>
  <c r="X2389" i="5" s="1"/>
  <c r="V2390" i="5"/>
  <c r="E2390" i="5"/>
  <c r="V2391" i="5"/>
  <c r="E2391" i="5"/>
  <c r="V2392" i="5"/>
  <c r="E2392" i="5"/>
  <c r="V2393" i="5"/>
  <c r="E2393" i="5"/>
  <c r="V2394" i="5"/>
  <c r="E2394" i="5"/>
  <c r="X2394" i="5" s="1"/>
  <c r="V2395" i="5"/>
  <c r="E2395" i="5"/>
  <c r="V2396" i="5"/>
  <c r="E2396" i="5"/>
  <c r="V2397" i="5"/>
  <c r="E2397" i="5"/>
  <c r="V2398" i="5"/>
  <c r="E2398" i="5"/>
  <c r="V2399" i="5"/>
  <c r="E2399" i="5"/>
  <c r="V2400" i="5"/>
  <c r="E2400" i="5"/>
  <c r="X2400" i="5" s="1"/>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X2412" i="5" s="1"/>
  <c r="V2413" i="5"/>
  <c r="E2413" i="5"/>
  <c r="V2414" i="5"/>
  <c r="E2414" i="5"/>
  <c r="V2415" i="5"/>
  <c r="E2415" i="5"/>
  <c r="V2416" i="5"/>
  <c r="E2416" i="5"/>
  <c r="V2417" i="5"/>
  <c r="E2417" i="5"/>
  <c r="V2418" i="5"/>
  <c r="E2418" i="5"/>
  <c r="X2418" i="5" s="1"/>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X2436" i="5" s="1"/>
  <c r="V2437" i="5"/>
  <c r="E2437" i="5"/>
  <c r="V2438" i="5"/>
  <c r="E2438" i="5"/>
  <c r="V2439" i="5"/>
  <c r="E2439" i="5"/>
  <c r="V2440" i="5"/>
  <c r="E2440" i="5"/>
  <c r="V2441" i="5"/>
  <c r="E2441" i="5"/>
  <c r="V2442" i="5"/>
  <c r="E2442" i="5"/>
  <c r="X2442" i="5" s="1"/>
  <c r="V2443" i="5"/>
  <c r="E2443" i="5"/>
  <c r="V2444" i="5"/>
  <c r="E2444" i="5"/>
  <c r="V2445" i="5"/>
  <c r="E2445" i="5"/>
  <c r="V2446" i="5"/>
  <c r="E2446" i="5"/>
  <c r="V2447" i="5"/>
  <c r="E2447" i="5"/>
  <c r="V2448" i="5"/>
  <c r="E2448" i="5"/>
  <c r="X2448" i="5" s="1"/>
  <c r="V2449" i="5"/>
  <c r="E2449" i="5"/>
  <c r="V2450" i="5"/>
  <c r="E2450" i="5"/>
  <c r="V2451" i="5"/>
  <c r="E2451" i="5"/>
  <c r="V2452" i="5"/>
  <c r="E2452" i="5"/>
  <c r="V2453" i="5"/>
  <c r="E2453" i="5"/>
  <c r="V2454" i="5"/>
  <c r="E2454" i="5"/>
  <c r="X2454" i="5" s="1"/>
  <c r="V2455" i="5"/>
  <c r="E2455" i="5"/>
  <c r="V2456" i="5"/>
  <c r="E2456" i="5"/>
  <c r="V2457" i="5"/>
  <c r="E2457" i="5"/>
  <c r="V2458" i="5"/>
  <c r="E2458" i="5"/>
  <c r="V2459" i="5"/>
  <c r="E2459" i="5"/>
  <c r="V2460" i="5"/>
  <c r="E2460" i="5"/>
  <c r="X2460" i="5" s="1"/>
  <c r="V2461" i="5"/>
  <c r="E2461" i="5"/>
  <c r="V2462" i="5"/>
  <c r="E2462" i="5"/>
  <c r="V2463" i="5"/>
  <c r="E2463" i="5"/>
  <c r="V2464" i="5"/>
  <c r="E2464" i="5"/>
  <c r="V2465" i="5"/>
  <c r="E2465" i="5"/>
  <c r="V2466" i="5"/>
  <c r="E2466" i="5"/>
  <c r="X2466" i="5" s="1"/>
  <c r="V2467" i="5"/>
  <c r="E2467" i="5"/>
  <c r="V2468" i="5"/>
  <c r="E2468" i="5"/>
  <c r="V2469" i="5"/>
  <c r="E2469" i="5"/>
  <c r="V2470" i="5"/>
  <c r="E2470" i="5"/>
  <c r="V2471" i="5"/>
  <c r="E2471" i="5"/>
  <c r="V2472" i="5"/>
  <c r="E2472" i="5"/>
  <c r="X2472" i="5" s="1"/>
  <c r="V2473" i="5"/>
  <c r="E2473" i="5"/>
  <c r="V2474" i="5"/>
  <c r="E2474" i="5"/>
  <c r="V2475" i="5"/>
  <c r="E2475" i="5"/>
  <c r="V2476" i="5"/>
  <c r="E2476" i="5"/>
  <c r="V2477" i="5"/>
  <c r="E2477" i="5"/>
  <c r="V2478" i="5"/>
  <c r="E2478" i="5"/>
  <c r="X2478" i="5" s="1"/>
  <c r="V2479" i="5"/>
  <c r="E2479" i="5"/>
  <c r="V2480" i="5"/>
  <c r="E2480" i="5"/>
  <c r="V2481" i="5"/>
  <c r="E2481" i="5"/>
  <c r="V2482" i="5"/>
  <c r="E2482" i="5"/>
  <c r="V2483" i="5"/>
  <c r="E2483" i="5"/>
  <c r="V2484" i="5"/>
  <c r="E2484" i="5"/>
  <c r="X2484" i="5" s="1"/>
  <c r="V2485" i="5"/>
  <c r="E2485" i="5"/>
  <c r="V2486" i="5"/>
  <c r="E2486" i="5"/>
  <c r="V2487" i="5"/>
  <c r="E2487" i="5"/>
  <c r="V2488" i="5"/>
  <c r="E2488" i="5"/>
  <c r="V2489" i="5"/>
  <c r="E2489" i="5"/>
  <c r="V2490" i="5"/>
  <c r="E2490" i="5"/>
  <c r="X2490" i="5" s="1"/>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H63" i="5"/>
  <c r="I63" i="5"/>
  <c r="I393" i="5"/>
  <c r="J393" i="5"/>
  <c r="F393" i="5"/>
  <c r="R630" i="5"/>
  <c r="R612" i="5"/>
  <c r="F612" i="5"/>
  <c r="H1165" i="5"/>
  <c r="F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F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X429" i="5"/>
  <c r="F436" i="5"/>
  <c r="F456" i="5"/>
  <c r="X511" i="5"/>
  <c r="H511" i="5"/>
  <c r="H523" i="5"/>
  <c r="X523" i="5"/>
  <c r="F523" i="5"/>
  <c r="R566" i="5"/>
  <c r="F566" i="5"/>
  <c r="J638" i="5"/>
  <c r="R638" i="5"/>
  <c r="F638" i="5"/>
  <c r="I726" i="5"/>
  <c r="F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AB798" i="5"/>
  <c r="S809" i="5"/>
  <c r="H812" i="5"/>
  <c r="AB824" i="5"/>
  <c r="S843" i="5"/>
  <c r="S851" i="5"/>
  <c r="S866" i="5"/>
  <c r="S871" i="5"/>
  <c r="J894" i="5"/>
  <c r="F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4" i="5"/>
  <c r="X68"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X512"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I492" i="5"/>
  <c r="F495" i="5"/>
  <c r="AB496" i="5"/>
  <c r="AB502" i="5"/>
  <c r="AB507" i="5"/>
  <c r="X508"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10" i="5"/>
  <c r="I612" i="5"/>
  <c r="X614" i="5"/>
  <c r="I616" i="5"/>
  <c r="I620" i="5"/>
  <c r="X622" i="5"/>
  <c r="I624" i="5"/>
  <c r="X626" i="5"/>
  <c r="I628" i="5"/>
  <c r="I636" i="5"/>
  <c r="X638" i="5"/>
  <c r="X646" i="5"/>
  <c r="I652" i="5"/>
  <c r="I656" i="5"/>
  <c r="I660" i="5"/>
  <c r="AB681" i="5"/>
  <c r="S683" i="5"/>
  <c r="AB686" i="5"/>
  <c r="J688" i="5"/>
  <c r="J689" i="5"/>
  <c r="F691" i="5"/>
  <c r="S693" i="5"/>
  <c r="AB697" i="5"/>
  <c r="S699" i="5"/>
  <c r="AB702" i="5"/>
  <c r="J704" i="5"/>
  <c r="J705"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AB816" i="5"/>
  <c r="I819" i="5"/>
  <c r="F825" i="5"/>
  <c r="X825" i="5"/>
  <c r="R825" i="5"/>
  <c r="I825" i="5"/>
  <c r="I838" i="5"/>
  <c r="H838" i="5"/>
  <c r="X838" i="5"/>
  <c r="R838" i="5"/>
  <c r="I846" i="5"/>
  <c r="H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X1208" i="5"/>
  <c r="J1216" i="5"/>
  <c r="I1216" i="5"/>
  <c r="X1216" i="5"/>
  <c r="H1216" i="5"/>
  <c r="F1221" i="5"/>
  <c r="J1248" i="5"/>
  <c r="I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AB1242" i="5"/>
  <c r="X1357" i="5"/>
  <c r="I1357" i="5"/>
  <c r="H1357" i="5"/>
  <c r="F1357" i="5"/>
  <c r="I1367" i="5"/>
  <c r="H1367" i="5"/>
  <c r="X1367" i="5"/>
  <c r="R1367" i="5"/>
  <c r="J1367" i="5"/>
  <c r="S1393" i="5"/>
  <c r="AB1399" i="5"/>
  <c r="S1399" i="5"/>
  <c r="H1408" i="5"/>
  <c r="X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X1664" i="5"/>
  <c r="AB1675" i="5"/>
  <c r="AB1690" i="5"/>
  <c r="S1690" i="5"/>
  <c r="AB1707" i="5"/>
  <c r="AB1722" i="5"/>
  <c r="S1722"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X1765" i="5"/>
  <c r="F1778" i="5"/>
  <c r="X1778" i="5"/>
  <c r="R1778" i="5"/>
  <c r="J1778" i="5"/>
  <c r="I1778" i="5"/>
  <c r="F1782" i="5"/>
  <c r="X1782" i="5"/>
  <c r="R1782" i="5"/>
  <c r="J1782" i="5"/>
  <c r="I1782" i="5"/>
  <c r="F1790" i="5"/>
  <c r="X1790" i="5"/>
  <c r="R1790" i="5"/>
  <c r="J1790" i="5"/>
  <c r="I1790" i="5"/>
  <c r="F1794" i="5"/>
  <c r="R1794" i="5"/>
  <c r="J1794" i="5"/>
  <c r="I1794" i="5"/>
  <c r="F1798" i="5"/>
  <c r="X1798" i="5"/>
  <c r="R1798" i="5"/>
  <c r="J1798" i="5"/>
  <c r="I1798" i="5"/>
  <c r="F1802" i="5"/>
  <c r="X1802" i="5"/>
  <c r="R1802" i="5"/>
  <c r="J1802" i="5"/>
  <c r="I1802" i="5"/>
  <c r="F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R2166" i="5"/>
  <c r="J2166" i="5"/>
  <c r="I2166" i="5"/>
  <c r="H2166" i="5"/>
  <c r="S1876" i="5"/>
  <c r="I1878" i="5"/>
  <c r="F1878" i="5"/>
  <c r="S1884" i="5"/>
  <c r="I1886" i="5"/>
  <c r="F1886" i="5"/>
  <c r="X1886" i="5"/>
  <c r="S1892" i="5"/>
  <c r="I1894" i="5"/>
  <c r="F1894" i="5"/>
  <c r="X1894" i="5"/>
  <c r="S1900" i="5"/>
  <c r="I1902" i="5"/>
  <c r="F1902" i="5"/>
  <c r="J1908" i="5"/>
  <c r="X1912" i="5"/>
  <c r="J1912" i="5"/>
  <c r="X1916"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AB1890" i="5"/>
  <c r="H1892" i="5"/>
  <c r="R1894" i="5"/>
  <c r="X1898" i="5"/>
  <c r="R1902" i="5"/>
  <c r="X1906"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4" i="5"/>
  <c r="X1988" i="5"/>
  <c r="X1996" i="5"/>
  <c r="X2000" i="5"/>
  <c r="X2004" i="5"/>
  <c r="X2008" i="5"/>
  <c r="X2020" i="5"/>
  <c r="X2024" i="5"/>
  <c r="X2032" i="5"/>
  <c r="X2036"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F2126" i="5"/>
  <c r="X2126" i="5"/>
  <c r="X2129" i="5"/>
  <c r="R2129" i="5"/>
  <c r="J2129" i="5"/>
  <c r="R2132" i="5"/>
  <c r="J2132" i="5"/>
  <c r="I2132" i="5"/>
  <c r="H2132" i="5"/>
  <c r="S2135" i="5"/>
  <c r="H2141" i="5"/>
  <c r="H2142" i="5"/>
  <c r="F2146" i="5"/>
  <c r="X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X2312" i="5"/>
  <c r="R2322" i="5"/>
  <c r="F2322" i="5"/>
  <c r="J2322" i="5"/>
  <c r="I2322" i="5"/>
  <c r="H2322" i="5"/>
  <c r="R2349" i="5"/>
  <c r="J2349" i="5"/>
  <c r="I2349" i="5"/>
  <c r="H2349" i="5"/>
  <c r="F2349" i="5"/>
  <c r="X2349" i="5"/>
  <c r="F2194" i="5"/>
  <c r="R2194" i="5"/>
  <c r="X2194" i="5"/>
  <c r="F2199" i="5"/>
  <c r="F2202" i="5"/>
  <c r="R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F2390" i="5"/>
  <c r="X2390" i="5"/>
  <c r="AB2432" i="5"/>
  <c r="F2456" i="5"/>
  <c r="H2482" i="5"/>
  <c r="I2482" i="5"/>
  <c r="F2482" i="5"/>
  <c r="X2482" i="5"/>
  <c r="R2482" i="5"/>
  <c r="J2482" i="5"/>
  <c r="AB2391" i="5"/>
  <c r="AB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G5" i="6"/>
  <c r="H5" i="6"/>
  <c r="H6" i="6"/>
  <c r="X2433" i="5"/>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B21" i="6"/>
  <c r="B51" i="6"/>
  <c r="G51" i="6"/>
  <c r="G16" i="6"/>
  <c r="H16" i="6"/>
  <c r="B19" i="6"/>
  <c r="A38" i="2"/>
  <c r="J4" i="5"/>
  <c r="B41" i="4"/>
  <c r="B65" i="4" s="1"/>
  <c r="A47" i="6" s="1"/>
  <c r="A55" i="2"/>
  <c r="A73" i="2"/>
  <c r="B9" i="3"/>
  <c r="A3" i="2"/>
  <c r="A20" i="2"/>
  <c r="B17" i="3"/>
  <c r="B29" i="4"/>
  <c r="B25" i="3"/>
  <c r="C20" i="3"/>
  <c r="A75" i="2"/>
  <c r="C25" i="3"/>
  <c r="N4" i="5"/>
  <c r="A43" i="2"/>
  <c r="C3" i="3"/>
  <c r="C19" i="3"/>
  <c r="B31" i="4"/>
  <c r="A18" i="6"/>
  <c r="P4" i="5"/>
  <c r="A45" i="2"/>
  <c r="C4" i="3"/>
  <c r="B26" i="4"/>
  <c r="B32" i="4" s="1"/>
  <c r="A19" i="6" s="1"/>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c r="A9" i="2"/>
  <c r="A26" i="2"/>
  <c r="A60" i="2"/>
  <c r="C11" i="3"/>
  <c r="C27" i="3"/>
  <c r="D25" i="4"/>
  <c r="B83" i="4"/>
  <c r="A59" i="6"/>
  <c r="A17" i="2"/>
  <c r="A34" i="2"/>
  <c r="A52" i="2"/>
  <c r="A70" i="2"/>
  <c r="C7" i="3"/>
  <c r="C15" i="3"/>
  <c r="C23" i="3"/>
  <c r="C31" i="3"/>
  <c r="B15" i="4"/>
  <c r="A7" i="6" s="1"/>
  <c r="B28" i="4"/>
  <c r="B40" i="4"/>
  <c r="B70" i="4" s="1"/>
  <c r="A51" i="6" s="1"/>
  <c r="F4" i="5"/>
  <c r="A2" i="2"/>
  <c r="A19" i="2"/>
  <c r="A37" i="2"/>
  <c r="A54" i="2"/>
  <c r="A72" i="2"/>
  <c r="C8" i="3"/>
  <c r="C16" i="3"/>
  <c r="C24" i="3"/>
  <c r="D2" i="4"/>
  <c r="B17" i="4"/>
  <c r="A9" i="6"/>
  <c r="H4" i="5"/>
  <c r="J14" i="6"/>
  <c r="J15" i="6"/>
  <c r="J16" i="6"/>
  <c r="J17" i="6"/>
  <c r="J25" i="6"/>
  <c r="I26" i="6"/>
  <c r="J37" i="6"/>
  <c r="J45" i="6"/>
  <c r="I46" i="6"/>
  <c r="I54" i="6"/>
  <c r="J63" i="6"/>
  <c r="C63" i="6" s="1"/>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c r="I74" i="4"/>
  <c r="B89" i="4"/>
  <c r="A63" i="6" s="1"/>
  <c r="K4" i="5"/>
  <c r="A15" i="2"/>
  <c r="A32" i="2"/>
  <c r="A50" i="2"/>
  <c r="A66" i="2"/>
  <c r="C6" i="3"/>
  <c r="C14" i="3"/>
  <c r="C22" i="3"/>
  <c r="C30" i="3"/>
  <c r="B27" i="4"/>
  <c r="A15" i="6" s="1"/>
  <c r="B43" i="4"/>
  <c r="A28" i="6" s="1"/>
  <c r="A3" i="6"/>
  <c r="J19" i="6"/>
  <c r="C19" i="6" s="1"/>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c r="B77" i="4"/>
  <c r="A55" i="6" s="1"/>
  <c r="A91" i="4"/>
  <c r="B2" i="5"/>
  <c r="M4" i="5"/>
  <c r="B3" i="6"/>
  <c r="J20" i="6"/>
  <c r="C20" i="6" s="1"/>
  <c r="I21" i="6"/>
  <c r="J29" i="6"/>
  <c r="J30" i="6"/>
  <c r="J31" i="6"/>
  <c r="J32" i="6"/>
  <c r="J40" i="6"/>
  <c r="I41" i="6"/>
  <c r="I49" i="6"/>
  <c r="J57" i="6"/>
  <c r="I58" i="6"/>
  <c r="L67" i="6"/>
  <c r="A1" i="7"/>
  <c r="D4" i="8"/>
  <c r="C3" i="6"/>
  <c r="I4" i="6"/>
  <c r="I5" i="6"/>
  <c r="J21" i="6"/>
  <c r="C21" i="6" s="1"/>
  <c r="I22" i="6"/>
  <c r="I34" i="6"/>
  <c r="J41" i="6"/>
  <c r="I42" i="6"/>
  <c r="J49" i="6"/>
  <c r="C49" i="6" s="1"/>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37" i="4"/>
  <c r="A23" i="6"/>
  <c r="B47" i="4"/>
  <c r="A32" i="6"/>
  <c r="B61" i="4"/>
  <c r="A43" i="6"/>
  <c r="B74" i="4"/>
  <c r="A53" i="6"/>
  <c r="B81" i="4"/>
  <c r="A58" i="6" s="1"/>
  <c r="B3" i="5"/>
  <c r="G4" i="5"/>
  <c r="O4" i="5"/>
  <c r="A1" i="6"/>
  <c r="D3" i="6"/>
  <c r="J4" i="6"/>
  <c r="C4" i="6" s="1"/>
  <c r="J5" i="6"/>
  <c r="C5" i="6" s="1"/>
  <c r="I6" i="6"/>
  <c r="C6" i="6" s="1"/>
  <c r="I7" i="6"/>
  <c r="I8" i="6"/>
  <c r="I9" i="6"/>
  <c r="I10" i="6"/>
  <c r="I11" i="6"/>
  <c r="I12" i="6"/>
  <c r="J22" i="6"/>
  <c r="C22" i="6" s="1"/>
  <c r="J34" i="6"/>
  <c r="I35" i="6"/>
  <c r="J42" i="6"/>
  <c r="J50" i="6"/>
  <c r="C50" i="6" s="1"/>
  <c r="I51" i="6"/>
  <c r="J59" i="6"/>
  <c r="C59" i="6" s="1"/>
  <c r="I60" i="6"/>
  <c r="C5" i="7"/>
  <c r="D1" i="6"/>
  <c r="J6" i="6"/>
  <c r="J7" i="6"/>
  <c r="J8" i="6"/>
  <c r="C8" i="6" s="1"/>
  <c r="J9" i="6"/>
  <c r="C9" i="6" s="1"/>
  <c r="J10" i="6"/>
  <c r="C10" i="6"/>
  <c r="J11" i="6"/>
  <c r="C11" i="6" s="1"/>
  <c r="J12" i="6"/>
  <c r="I24" i="6"/>
  <c r="J35" i="6"/>
  <c r="I36" i="6"/>
  <c r="I44" i="6"/>
  <c r="J51" i="6"/>
  <c r="I52" i="6"/>
  <c r="J60" i="6"/>
  <c r="I62" i="6"/>
  <c r="I65" i="6"/>
  <c r="D5" i="7"/>
  <c r="B10" i="4"/>
  <c r="A6" i="6" s="1"/>
  <c r="B18" i="4"/>
  <c r="A10" i="6" s="1"/>
  <c r="G25" i="4"/>
  <c r="B44" i="4"/>
  <c r="A29" i="6" s="1"/>
  <c r="B49" i="4"/>
  <c r="A33" i="6" s="1"/>
  <c r="B85" i="4"/>
  <c r="A60" i="6"/>
  <c r="A4" i="5"/>
  <c r="I4" i="5"/>
  <c r="I14" i="6"/>
  <c r="I15" i="6"/>
  <c r="I16" i="6"/>
  <c r="I17" i="6"/>
  <c r="J24" i="6"/>
  <c r="C24" i="6" s="1"/>
  <c r="I25" i="6"/>
  <c r="J36" i="6"/>
  <c r="I37" i="6"/>
  <c r="J44" i="6"/>
  <c r="C44" i="6" s="1"/>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H2069" i="5"/>
  <c r="J1959" i="5"/>
  <c r="R1959" i="5"/>
  <c r="X1198" i="5"/>
  <c r="I678" i="5"/>
  <c r="H678" i="5"/>
  <c r="J987" i="5"/>
  <c r="S606" i="5"/>
  <c r="S610" i="5"/>
  <c r="X520" i="5"/>
  <c r="X363" i="5"/>
  <c r="X322" i="5"/>
  <c r="X347" i="5"/>
  <c r="X226" i="5"/>
  <c r="S598" i="5"/>
  <c r="X550" i="5"/>
  <c r="X542" i="5"/>
  <c r="X376" i="5"/>
  <c r="X221" i="5"/>
  <c r="X165" i="5"/>
  <c r="X37" i="5"/>
  <c r="X503" i="5"/>
  <c r="X338" i="5"/>
  <c r="X121" i="5"/>
  <c r="X323" i="5"/>
  <c r="X360" i="5"/>
  <c r="X483" i="5"/>
  <c r="X326" i="5"/>
  <c r="X310" i="5"/>
  <c r="X146" i="5"/>
  <c r="X488" i="5"/>
  <c r="X514" i="5"/>
  <c r="X482" i="5"/>
  <c r="X555" i="5"/>
  <c r="X535" i="5"/>
  <c r="X230" i="5"/>
  <c r="X21" i="5"/>
  <c r="X149" i="5"/>
  <c r="X530" i="5"/>
  <c r="X387" i="5"/>
  <c r="X122" i="5"/>
  <c r="X559" i="5"/>
  <c r="S532" i="5"/>
  <c r="X356" i="5"/>
  <c r="S356" i="5"/>
  <c r="X318" i="5"/>
  <c r="X154" i="5"/>
  <c r="X214" i="5"/>
  <c r="X20" i="5"/>
  <c r="X233" i="5"/>
  <c r="X70" i="5"/>
  <c r="X329" i="5"/>
  <c r="X98" i="5"/>
  <c r="X241" i="5"/>
  <c r="X301" i="5"/>
  <c r="X198" i="5"/>
  <c r="X134" i="5"/>
  <c r="X234" i="5"/>
  <c r="X174" i="5"/>
  <c r="X353" i="5"/>
  <c r="X34" i="5"/>
  <c r="S343" i="5"/>
  <c r="X158" i="5"/>
  <c r="X331" i="5"/>
  <c r="X114" i="5"/>
  <c r="X333" i="5"/>
  <c r="X82" i="5"/>
  <c r="X451" i="5"/>
  <c r="X78" i="5"/>
  <c r="X335" i="5"/>
  <c r="X282" i="5"/>
  <c r="X206" i="5"/>
  <c r="X325" i="5"/>
  <c r="X38" i="5"/>
  <c r="X142" i="5"/>
  <c r="X217" i="5"/>
  <c r="X278" i="5"/>
  <c r="X182" i="5"/>
  <c r="X218" i="5"/>
  <c r="X86" i="5"/>
  <c r="X202" i="5"/>
  <c r="X369" i="5"/>
  <c r="X46" i="5"/>
  <c r="X315" i="5"/>
  <c r="S315" i="5"/>
  <c r="X96" i="5"/>
  <c r="X22" i="5"/>
  <c r="X327" i="5"/>
  <c r="X118" i="5"/>
  <c r="X311" i="5"/>
  <c r="X253" i="5"/>
  <c r="X54" i="5"/>
  <c r="X50" i="5"/>
  <c r="X317" i="5"/>
  <c r="X373" i="5"/>
  <c r="X62" i="5"/>
  <c r="X357" i="5"/>
  <c r="S357"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X1593" i="5"/>
  <c r="R1051" i="5"/>
  <c r="R1015" i="5"/>
  <c r="I1039" i="5"/>
  <c r="F1320" i="5"/>
  <c r="R852" i="5"/>
  <c r="F1947" i="5"/>
  <c r="H1947" i="5"/>
  <c r="X1426" i="5"/>
  <c r="I1381" i="5"/>
  <c r="X872" i="5"/>
  <c r="J463" i="5"/>
  <c r="I1947" i="5"/>
  <c r="R1665"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767" i="5"/>
  <c r="H391" i="5"/>
  <c r="J720" i="5"/>
  <c r="J2454" i="5"/>
  <c r="F2215" i="5"/>
  <c r="X2215" i="5"/>
  <c r="X2184"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s="1"/>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s="1"/>
  <c r="B63" i="4"/>
  <c r="A45" i="6" s="1"/>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s="1"/>
  <c r="B62" i="4"/>
  <c r="A44" i="6"/>
  <c r="B50" i="4"/>
  <c r="A34" i="6"/>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71" i="4"/>
  <c r="A52" i="6" s="1"/>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52" i="4"/>
  <c r="A36" i="6" s="1"/>
  <c r="B64" i="4"/>
  <c r="A46" i="6"/>
  <c r="A14"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367" i="5"/>
  <c r="X525" i="5"/>
  <c r="X475" i="5"/>
  <c r="X490" i="5"/>
  <c r="X537" i="5"/>
  <c r="X116" i="5"/>
  <c r="X236" i="5"/>
  <c r="X268" i="5"/>
  <c r="X469" i="5"/>
  <c r="X529" i="5"/>
  <c r="X431" i="5"/>
  <c r="X305" i="5"/>
  <c r="X277" i="5"/>
  <c r="X334" i="5"/>
  <c r="X297" i="5"/>
  <c r="X207" i="5"/>
  <c r="X194" i="5"/>
  <c r="X306" i="5"/>
  <c r="X592" i="5"/>
  <c r="X395" i="5"/>
  <c r="X115" i="5"/>
  <c r="X533" i="5"/>
  <c r="S533" i="5"/>
  <c r="X485" i="5"/>
  <c r="X148" i="5"/>
  <c r="X458" i="5"/>
  <c r="X513" i="5"/>
  <c r="X609" i="5"/>
  <c r="X561" i="5"/>
  <c r="X386" i="5"/>
  <c r="X545" i="5"/>
  <c r="X575"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473" i="5"/>
  <c r="X44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H35" i="6"/>
  <c r="D35" i="6"/>
  <c r="H40" i="6"/>
  <c r="D40" i="6"/>
  <c r="H46" i="6"/>
  <c r="D46" i="6"/>
  <c r="H31" i="6"/>
  <c r="C31" i="6"/>
  <c r="C29" i="6"/>
  <c r="D29" i="6"/>
  <c r="H30" i="6"/>
  <c r="AB12" i="5"/>
  <c r="AB9" i="5"/>
  <c r="AB10" i="5"/>
  <c r="AB14" i="5"/>
  <c r="AB17" i="5"/>
  <c r="AB16" i="5"/>
  <c r="AB8" i="5"/>
  <c r="AB13" i="5"/>
  <c r="AB15" i="5"/>
  <c r="AB11" i="5"/>
  <c r="AB7" i="5"/>
  <c r="H49" i="6"/>
  <c r="D49" i="6"/>
  <c r="H34" i="6"/>
  <c r="H32" i="6"/>
  <c r="C45" i="6"/>
  <c r="C51" i="6"/>
  <c r="D19" i="6"/>
  <c r="K65" i="6"/>
  <c r="D24" i="6"/>
  <c r="X100" i="5"/>
  <c r="D27" i="6"/>
  <c r="C27" i="6"/>
  <c r="C36" i="6"/>
  <c r="C42" i="6"/>
  <c r="C40" i="6"/>
  <c r="C41" i="6"/>
  <c r="D20" i="6"/>
  <c r="C2" i="6"/>
  <c r="B2" i="6"/>
  <c r="F57" i="6"/>
  <c r="H57" i="6"/>
  <c r="H54" i="6"/>
  <c r="F62" i="6"/>
  <c r="H62" i="6"/>
  <c r="F58" i="6"/>
  <c r="H58" i="6"/>
  <c r="F60" i="6"/>
  <c r="H60" i="6"/>
  <c r="F63" i="6"/>
  <c r="H63" i="6"/>
  <c r="F59" i="6"/>
  <c r="H59" i="6"/>
  <c r="F55" i="6"/>
  <c r="C37" i="6"/>
  <c r="D25" i="6"/>
  <c r="C25" i="6"/>
  <c r="D26" i="6"/>
  <c r="C26" i="6"/>
  <c r="D21" i="6"/>
  <c r="D22" i="6"/>
  <c r="H47" i="6"/>
  <c r="D47" i="6"/>
  <c r="C5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7" i="6"/>
  <c r="C60" i="6"/>
  <c r="D60" i="6"/>
  <c r="D58" i="6"/>
  <c r="C58" i="6"/>
  <c r="D63" i="6"/>
  <c r="C62" i="6"/>
  <c r="D62" i="6"/>
  <c r="C54" i="6"/>
  <c r="D54" i="6"/>
  <c r="D57" i="6"/>
  <c r="C57" i="6"/>
  <c r="F56" i="6"/>
  <c r="H56" i="6"/>
  <c r="H55" i="6"/>
  <c r="D59" i="6"/>
  <c r="C68" i="6"/>
  <c r="X13" i="5"/>
  <c r="X10" i="5"/>
  <c r="D65" i="6"/>
  <c r="X9" i="5"/>
  <c r="X12" i="5"/>
  <c r="X14" i="5"/>
  <c r="X17" i="5"/>
  <c r="D66" i="6"/>
  <c r="C67" i="6"/>
  <c r="X11" i="5"/>
  <c r="X15" i="5"/>
  <c r="X8" i="5"/>
  <c r="X7" i="5"/>
  <c r="X16" i="5"/>
  <c r="D55" i="6"/>
  <c r="C55" i="6"/>
  <c r="D56" i="6"/>
  <c r="C56" i="6"/>
  <c r="S17" i="5"/>
  <c r="S12" i="5"/>
  <c r="S16" i="5"/>
  <c r="S15" i="5"/>
  <c r="S13" i="5"/>
  <c r="S14" i="5"/>
  <c r="S10" i="5"/>
  <c r="S11" i="5"/>
  <c r="S8" i="5"/>
  <c r="S9" i="5"/>
  <c r="S7" i="5"/>
  <c r="G64" i="6" a="1"/>
  <c r="G64" i="6" l="1"/>
  <c r="H69" i="6"/>
  <c r="C69" i="6"/>
  <c r="B33" i="4"/>
  <c r="A20" i="6" s="1"/>
  <c r="B53" i="4"/>
  <c r="A37" i="6" s="1"/>
  <c r="B58" i="4"/>
  <c r="A41" i="6" s="1"/>
  <c r="B59" i="4"/>
  <c r="A42" i="6" s="1"/>
  <c r="H64" i="6" l="1"/>
  <c r="B64" i="6"/>
  <c r="D64" i="6" l="1"/>
  <c r="H70" i="6"/>
  <c r="D2" i="6" s="1"/>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<sst xmlns="http://schemas.openxmlformats.org/spreadsheetml/2006/main" count="22462" uniqueCount="15855">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</sst>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abSelected="1"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394FBED8-38AD-4556-B2BE-B2DD1315B7FB}"/>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64EBBE4F-0F8A-4887-B991-4614F38B5BA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8" sqref="D8:J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F8AD8875-790B-441E-B9F3-617F2FD70EC3}"/>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f ca="1">IF(H70=0,"0",H70)</f>
        <v>52</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f>Declaration!D8</f>
        <v>0</v>
      </c>
      <c r="C4" s="89" t="str">
        <f t="shared" ref="C4" ca="1" si="0">IF(H4=1,J4,I4)</f>
        <v>Provide your company name on the Declaration tab cell D8</v>
      </c>
      <c r="D4" s="95" t="str">
        <f>IF(H4=1,"Click here to enter Company Name","")</f>
        <v>Click here to enter Company Name</v>
      </c>
      <c r="E4" s="20" t="s">
        <v>1295</v>
      </c>
      <c r="F4" s="93">
        <v>1</v>
      </c>
      <c r="G4" s="70">
        <f t="shared" ref="G4" si="1">IF(B4=0,1,0)</f>
        <v>1</v>
      </c>
      <c r="H4" s="71">
        <f>F4*G4</f>
        <v>1</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f>Declaration!D9</f>
        <v>0</v>
      </c>
      <c r="C5" s="89" t="str">
        <f ca="1">IF(H5=1,J5,I5)</f>
        <v>Select the scope of declaration on the Declaration tab cell D9</v>
      </c>
      <c r="D5" s="95" t="str">
        <f>IF(H5=1,"Click here to enter Declaration Scope","")</f>
        <v>Click here to enter Declaration Scope</v>
      </c>
      <c r="E5" s="20" t="s">
        <v>1295</v>
      </c>
      <c r="F5" s="93">
        <v>1</v>
      </c>
      <c r="G5" s="70">
        <f>IF(B5=0,1,0)</f>
        <v>1</v>
      </c>
      <c r="H5" s="71">
        <f t="shared" ref="H5" si="2">F5*G5</f>
        <v>1</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f>Declaration!D15</f>
        <v>0</v>
      </c>
      <c r="C7" s="89" t="str">
        <f ca="1">IF(H7=1,J7,I7)</f>
        <v>Provide contact name in Declaration tab cell D15</v>
      </c>
      <c r="D7" s="95" t="str">
        <f>IF(H7=1,"Click here to enter Contact Name","")</f>
        <v>Click here to enter Contact Name</v>
      </c>
      <c r="E7" s="20" t="s">
        <v>1295</v>
      </c>
      <c r="F7" s="93">
        <v>1</v>
      </c>
      <c r="G7" s="70">
        <f>IF(B7=0,1,0)</f>
        <v>1</v>
      </c>
      <c r="H7" s="71">
        <f t="shared" si="3"/>
        <v>1</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f>Declaration!D16</f>
        <v>0</v>
      </c>
      <c r="C8" s="89" t="str">
        <f ca="1">IF(H8=1,J8,I8)</f>
        <v>Provide a valid email for contact in Declaration tab cell D16</v>
      </c>
      <c r="D8" s="95" t="str">
        <f>IF(H8=1,"Click here to enter Email-Contact","")</f>
        <v>Click here to enter Email-Contact</v>
      </c>
      <c r="E8" s="20" t="s">
        <v>1295</v>
      </c>
      <c r="F8" s="93">
        <v>1</v>
      </c>
      <c r="G8" s="70">
        <f>IF(ISNUMBER(SEARCH("@",B8)),0,1)</f>
        <v>1</v>
      </c>
      <c r="H8" s="71">
        <f t="shared" si="3"/>
        <v>1</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f>Declaration!D17</f>
        <v>0</v>
      </c>
      <c r="C9" s="89" t="str">
        <f ca="1">IF(H9=1,J9,I9)</f>
        <v>Provide a phone number for contact in Declaration tab cell D17</v>
      </c>
      <c r="D9" s="95" t="str">
        <f>IF(H9=1,"Click here to enter Phone-Contact","")</f>
        <v>Click here to enter Phone-Contact</v>
      </c>
      <c r="E9" s="20" t="s">
        <v>1295</v>
      </c>
      <c r="F9" s="93">
        <v>1</v>
      </c>
      <c r="G9" s="70">
        <f>IF(B9=0,1,0)</f>
        <v>1</v>
      </c>
      <c r="H9" s="71">
        <f t="shared" si="3"/>
        <v>1</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f>Declaration!D18</f>
        <v>0</v>
      </c>
      <c r="C10" s="89" t="str">
        <f t="shared" ref="C10" ca="1" si="4">IF(H10=1,J10,I10)</f>
        <v>Provide authorized company representative contact name in Declaration tab cell D18</v>
      </c>
      <c r="D10" s="95" t="str">
        <f>IF(H10=1,"Click here to enter an Authorized Company Representative's name","")</f>
        <v>Click here to enter an Authorized Company Representative's name</v>
      </c>
      <c r="E10" s="20" t="s">
        <v>1295</v>
      </c>
      <c r="F10" s="93">
        <v>1</v>
      </c>
      <c r="G10" s="70">
        <f t="shared" ref="G10" si="5">IF(B10=0,1,0)</f>
        <v>1</v>
      </c>
      <c r="H10" s="71">
        <f t="shared" si="3"/>
        <v>1</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f>Declaration!D20</f>
        <v>0</v>
      </c>
      <c r="C11" s="89" t="str">
        <f ca="1">IF(H11=1,J11,I11)</f>
        <v>Provide an email for authorized company representative on Declaration tab cell D20</v>
      </c>
      <c r="D11" s="95" t="str">
        <f>IF(H11=1,"Click here to enter Representative's email","")</f>
        <v>Click here to enter Representative's email</v>
      </c>
      <c r="E11" s="20" t="s">
        <v>1295</v>
      </c>
      <c r="F11" s="93">
        <v>1</v>
      </c>
      <c r="G11" s="70">
        <f>IF(ISNUMBER(SEARCH("@",B11)),0,1)</f>
        <v>1</v>
      </c>
      <c r="H11" s="71">
        <f t="shared" si="3"/>
        <v>1</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0</v>
      </c>
      <c r="C12" s="89" t="str">
        <f ca="1">IF(H12=1,J12,I12)</f>
        <v>Provide date the form was completed on Declaration tab cell D22</v>
      </c>
      <c r="D12" s="95" t="str">
        <f>IF(H12=1,"Click here to enter Date of Completion","")</f>
        <v>Click here to enter Date of Completion</v>
      </c>
      <c r="E12" s="20" t="s">
        <v>1295</v>
      </c>
      <c r="F12" s="93">
        <v>1</v>
      </c>
      <c r="G12" s="70">
        <f>IF(B12=0,1,0)</f>
        <v>1</v>
      </c>
      <c r="H12" s="71">
        <f t="shared" si="3"/>
        <v>1</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f>Declaration!D26</f>
        <v>0</v>
      </c>
      <c r="C14" s="89" t="str">
        <f ca="1">IF(H14=1,J14,I14)</f>
        <v>Declare if Tantalum is intentionally added to your products on Declaration tab cell D26</v>
      </c>
      <c r="D14" s="95" t="str">
        <f>IF(H14=1,"Click here to answer question 1 for Tantalum","")</f>
        <v>Click here to answer question 1 for Tantalum</v>
      </c>
      <c r="E14" s="20" t="s">
        <v>796</v>
      </c>
      <c r="F14" s="93">
        <v>1</v>
      </c>
      <c r="G14" s="70">
        <f>IF(B14=0,1,0)</f>
        <v>1</v>
      </c>
      <c r="H14" s="71">
        <f t="shared" si="3"/>
        <v>1</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f>Declaration!D27</f>
        <v>0</v>
      </c>
      <c r="C15" s="89" t="str">
        <f ca="1">IF(H15=1,J15,I15)</f>
        <v>Declare if Tin is intentionally added to your products on Declaration tab cell D27</v>
      </c>
      <c r="D15" s="95" t="str">
        <f>IF(H15=1,"Click here to answer question 1 for Tin","")</f>
        <v>Click here to answer question 1 for Tin</v>
      </c>
      <c r="E15" s="20" t="s">
        <v>797</v>
      </c>
      <c r="F15" s="93">
        <v>1</v>
      </c>
      <c r="G15" s="70">
        <f>IF(B15=0,1,0)</f>
        <v>1</v>
      </c>
      <c r="H15" s="71">
        <f t="shared" si="3"/>
        <v>1</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f>Declaration!D28</f>
        <v>0</v>
      </c>
      <c r="C16" s="89" t="str">
        <f ca="1">IF(H16=1,J16,I16)</f>
        <v>Declare if Gold is intentionally added to your products on Declaration tab cell D28</v>
      </c>
      <c r="D16" s="95" t="str">
        <f>IF(H16=1,"Click here to answer question 1 for Gold","")</f>
        <v>Click here to answer question 1 for Gold</v>
      </c>
      <c r="E16" s="20" t="s">
        <v>797</v>
      </c>
      <c r="F16" s="93">
        <v>1</v>
      </c>
      <c r="G16" s="70">
        <f>IF(B16=0,1,0)</f>
        <v>1</v>
      </c>
      <c r="H16" s="71">
        <f t="shared" si="3"/>
        <v>1</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f>Declaration!D29</f>
        <v>0</v>
      </c>
      <c r="C17" s="89" t="str">
        <f ca="1">IF(H17=1,J17,I17)</f>
        <v>Declare if Tungsten is intentionally added to your products on Declaration tab cell D29</v>
      </c>
      <c r="D17" s="95" t="str">
        <f>IF(H17=1,"Click here to answer question 1 for Tungsten","")</f>
        <v>Click here to answer question 1 for Tungsten</v>
      </c>
      <c r="E17" s="20" t="s">
        <v>797</v>
      </c>
      <c r="F17" s="93">
        <v>1</v>
      </c>
      <c r="G17" s="70">
        <f>IF(B17=0,1,0)</f>
        <v>1</v>
      </c>
      <c r="H17" s="71">
        <f t="shared" si="3"/>
        <v>1</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f>IF($B$14="Yes",Declaration!D32,0)</f>
        <v>0</v>
      </c>
      <c r="C19" s="89" t="str">
        <f ca="1">IF(H19=1,J19,I19)</f>
        <v>Declare if Tantalum is necessary to the production of your products and contained within the finished products declared in Declaration tab cell D32</v>
      </c>
      <c r="D19" s="97" t="str">
        <f>IF(H19=1,"Click here to answer question 2 for Tantalum","")</f>
        <v>Click here to answer question 2 for Tantalum</v>
      </c>
      <c r="E19" s="20" t="s">
        <v>797</v>
      </c>
      <c r="F19" s="94">
        <f>IF(B$14="No",0,1)</f>
        <v>1</v>
      </c>
      <c r="G19" s="70">
        <f>IF(B19=0,1,0)</f>
        <v>1</v>
      </c>
      <c r="H19" s="71">
        <f>F19*G19</f>
        <v>1</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f>IF($B$15="Yes",Declaration!D33,0)</f>
        <v>0</v>
      </c>
      <c r="C20" s="89" t="str">
        <f ca="1">IF(H20=1,J20,I20)</f>
        <v>Declare if Tin is necessary to the production of your products and contained within the finished products declared in Declaration tab cell D33</v>
      </c>
      <c r="D20" s="97" t="str">
        <f>IF(H20=1,"Click here to answer question 2 for Tin","")</f>
        <v>Click here to answer question 2 for Tin</v>
      </c>
      <c r="E20" s="20" t="s">
        <v>797</v>
      </c>
      <c r="F20" s="94">
        <f>IF(B$15="No",0,1)</f>
        <v>1</v>
      </c>
      <c r="G20" s="70">
        <f>IF(B20=0,1,0)</f>
        <v>1</v>
      </c>
      <c r="H20" s="71">
        <f>F20*G20</f>
        <v>1</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f>IF($B$16="Yes",Declaration!D34,0)</f>
        <v>0</v>
      </c>
      <c r="C21" s="89" t="str">
        <f ca="1">IF(H21=1,J21,I21)</f>
        <v>Declare if Gold is necessary to the production of your products and contained within the finished products declared in Declaration tab cell D34</v>
      </c>
      <c r="D21" s="97" t="str">
        <f>IF(H21=1,"Click here to answer question 2 for Gold","")</f>
        <v>Click here to answer question 2 for Gold</v>
      </c>
      <c r="E21" s="20" t="s">
        <v>797</v>
      </c>
      <c r="F21" s="94">
        <f>IF(B$16="No",0,1)</f>
        <v>1</v>
      </c>
      <c r="G21" s="70">
        <f>IF(B21=0,1,0)</f>
        <v>1</v>
      </c>
      <c r="H21" s="71">
        <f>F21*G21</f>
        <v>1</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f>IF($B$17="Yes",Declaration!D35,0)</f>
        <v>0</v>
      </c>
      <c r="C22" s="89" t="str">
        <f ca="1">IF(H22=1,J22,I22)</f>
        <v>Declare if Tungsten is necessary to the production of your products and contained within the finished products declared in Declaration tab cell D35</v>
      </c>
      <c r="D22" s="97" t="str">
        <f>IF(H22=1,"Click here to answer question 2 for Tungsten","")</f>
        <v>Click here to answer question 2 for Tungsten</v>
      </c>
      <c r="E22" s="20" t="s">
        <v>797</v>
      </c>
      <c r="F22" s="94">
        <f>IF(B$17="No",0,1)</f>
        <v>1</v>
      </c>
      <c r="G22" s="70">
        <f>IF(B22=0,1,0)</f>
        <v>1</v>
      </c>
      <c r="H22" s="71">
        <f>F22*G22</f>
        <v>1</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f>IF(AND($B$14="Yes",$B$19="Yes"),Declaration!D38,0)</f>
        <v>0</v>
      </c>
      <c r="C24" s="89" t="str">
        <f ca="1">IF(H24=1,J24,I24)</f>
        <v>Declare if Tantalum used within the scope of products declared within this survey response originated from the DRC or an adjoining Country on the Declaration tab cell D38</v>
      </c>
      <c r="D24" s="97" t="str">
        <f>IF(H24=1,"Click here to answer question 3 for Tantalum","")</f>
        <v>Click here to answer question 3 for Tantalum</v>
      </c>
      <c r="E24" s="20" t="s">
        <v>797</v>
      </c>
      <c r="F24" s="94">
        <f>IF(OR(B14="No",B19="No"),0,1)</f>
        <v>1</v>
      </c>
      <c r="G24" s="70">
        <f t="shared" ref="G24" si="6">IF(B24=0,1,0)</f>
        <v>1</v>
      </c>
      <c r="H24" s="71">
        <f t="shared" ref="H24" si="7">F24*G24</f>
        <v>1</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f>IF(AND($B$15="Yes",$B$20="Yes"),Declaration!D39,0)</f>
        <v>0</v>
      </c>
      <c r="C25" s="89" t="str">
        <f ca="1">IF(H25=1,J25,I25)</f>
        <v>Declare if Tin used within the scope of products declared within this survey response originated from the DRC or an adjoining Country on the Declaration tab cell D39</v>
      </c>
      <c r="D25" s="97" t="str">
        <f>IF(H25=1,"Click here to answer question 3 for Tin","")</f>
        <v>Click here to answer question 3 for Tin</v>
      </c>
      <c r="E25" s="20" t="s">
        <v>797</v>
      </c>
      <c r="F25" s="94">
        <f>IF(OR(B15="No",B20="No"),0,1)</f>
        <v>1</v>
      </c>
      <c r="G25" s="70">
        <f>IF(B25=0,1,0)</f>
        <v>1</v>
      </c>
      <c r="H25" s="71">
        <f>F25*G25</f>
        <v>1</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f>IF(AND($B$16="Yes",$B$21="Yes"),Declaration!D40,0)</f>
        <v>0</v>
      </c>
      <c r="C26" s="89" t="str">
        <f ca="1">IF(H26=1,J26,I26)</f>
        <v>Declare if Gold used within the scope of products declared within this survey response originated from the DRC or an adjoining Country on the Declaration tab cell D40</v>
      </c>
      <c r="D26" s="97" t="str">
        <f>IF(H26=1,"Click here to answer question 3 for Gold","")</f>
        <v>Click here to answer question 3 for Gold</v>
      </c>
      <c r="E26" s="20" t="s">
        <v>797</v>
      </c>
      <c r="F26" s="94">
        <f>IF(OR(B16="No",B21="No"),0,1)</f>
        <v>1</v>
      </c>
      <c r="G26" s="70">
        <f>IF(B26=0,1,0)</f>
        <v>1</v>
      </c>
      <c r="H26" s="71">
        <f>F26*G26</f>
        <v>1</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f>IF(AND($B$17="Yes",$B$22="Yes"),Declaration!D41,0)</f>
        <v>0</v>
      </c>
      <c r="C27" s="89" t="str">
        <f ca="1">IF(H27=1,J27,I27)</f>
        <v>Declare if Tungsten used within the scope of products declared within this survey response originated from the DRC or an adjoining Country on the Declaration tab cell D41</v>
      </c>
      <c r="D27" s="97" t="str">
        <f>IF(H27=1,"Click here to answer question 3 for Tungsten","")</f>
        <v>Click here to answer question 3 for Tungsten</v>
      </c>
      <c r="E27" s="20" t="s">
        <v>797</v>
      </c>
      <c r="F27" s="94">
        <f>IF(OR(B17="No",B22="No"),0,1)</f>
        <v>1</v>
      </c>
      <c r="G27" s="70">
        <f>IF(B27=0,1,0)</f>
        <v>1</v>
      </c>
      <c r="H27" s="71">
        <f>F27*G27</f>
        <v>1</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f>IF(AND($B$14="Yes",$B$19="Yes"),Declaration!D44,0)</f>
        <v>0</v>
      </c>
      <c r="C29" s="89" t="str">
        <f ca="1">IF(H29=1,J29,I29)</f>
        <v>Declare if Tantalum used within the scope of products declared within this survey response originated from a conflict-affected and high-risk area on the Declaration tab cell D44</v>
      </c>
      <c r="D29" s="260" t="str">
        <f>IF(H29=1,"Click here to answer question 4 for Tantalum","")</f>
        <v>Click here to answer question 4 for Tantalum</v>
      </c>
      <c r="E29" s="20"/>
      <c r="F29" s="94">
        <f>F24</f>
        <v>1</v>
      </c>
      <c r="G29" s="70">
        <f t="shared" ref="G29" si="8">IF(B29=0,1,0)</f>
        <v>1</v>
      </c>
      <c r="H29" s="71">
        <f t="shared" ref="H29" si="9">F29*G29</f>
        <v>1</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f>IF(AND($B$15="Yes",$B$20="Yes"),Declaration!D45,0)</f>
        <v>0</v>
      </c>
      <c r="C30" s="89" t="str">
        <f ca="1">IF(H30=1,J30,I30)</f>
        <v>Declare if Tin used within the scope of products declared within this survey response originated from a conflict-affected and high-risk area on the Declaration tab cell D45</v>
      </c>
      <c r="D30" s="260" t="str">
        <f>IF(H30=1,"Click here to answer question 4 for Tin","")</f>
        <v>Click here to answer question 4 for Tin</v>
      </c>
      <c r="E30" s="20"/>
      <c r="F30" s="94">
        <f>F25</f>
        <v>1</v>
      </c>
      <c r="G30" s="70">
        <f>IF(B30=0,1,0)</f>
        <v>1</v>
      </c>
      <c r="H30" s="71">
        <f>F30*G30</f>
        <v>1</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f>IF(AND($B$16="Yes",$B$21="Yes"),Declaration!D46,0)</f>
        <v>0</v>
      </c>
      <c r="C31" s="89" t="str">
        <f ca="1">IF(H31=1,J31,I31)</f>
        <v>Declare if Gold used within the scope of products declared within this survey response originated from a conflict-affected and high-risk area on the Declaration tab cell D46</v>
      </c>
      <c r="D31" s="260" t="str">
        <f>IF(H31=1,"Click here to answer question 4 for Gold","")</f>
        <v>Click here to answer question 4 for Gold</v>
      </c>
      <c r="E31" s="20"/>
      <c r="F31" s="94">
        <f>F26</f>
        <v>1</v>
      </c>
      <c r="G31" s="70">
        <f>IF(B31=0,1,0)</f>
        <v>1</v>
      </c>
      <c r="H31" s="71">
        <f>F31*G31</f>
        <v>1</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f>IF(AND($B$17="Yes",$B$22="Yes"),Declaration!D47,0)</f>
        <v>0</v>
      </c>
      <c r="C32" s="89" t="str">
        <f ca="1">IF(H32=1,J32,I32)</f>
        <v>Declare if Tungsten used within the scope of products declared within this survey response originated from a conflict-affected and high-risk area on the Declaration tab cell D47</v>
      </c>
      <c r="D32" s="260" t="str">
        <f>IF(H32=1,"Click here to answer question 4 for Tungsten","")</f>
        <v>Click here to answer question 4 for Tungsten</v>
      </c>
      <c r="E32" s="20"/>
      <c r="F32" s="94">
        <f>F27</f>
        <v>1</v>
      </c>
      <c r="G32" s="70">
        <f>IF(B32=0,1,0)</f>
        <v>1</v>
      </c>
      <c r="H32" s="71">
        <f>F32*G32</f>
        <v>1</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Tantalum  (*)</v>
      </c>
      <c r="B34" s="89">
        <f>IF(AND($B$14="Yes",$B$19="Yes"),Declaration!D50,0)</f>
        <v>0</v>
      </c>
      <c r="C34" s="89" t="str">
        <f ca="1">IF(H34=1,J34,I34)</f>
        <v>Declare if Tantalum used within the scope of products declared within this survey response originated entirely from a recycled or scrap source on the Declaration tab cell D44</v>
      </c>
      <c r="D34" s="260" t="str">
        <f>IF(H34=1,"Click here to answer question 5 for Tantalum","")</f>
        <v>Click here to answer question 5 for Tantalum</v>
      </c>
      <c r="E34" s="20" t="s">
        <v>1295</v>
      </c>
      <c r="F34" s="94">
        <f>F24</f>
        <v>1</v>
      </c>
      <c r="G34" s="70">
        <f>IF(B34=0,1,0)</f>
        <v>1</v>
      </c>
      <c r="H34" s="71">
        <f>F34*G34</f>
        <v>1</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f>IF(AND($B$15="Yes",$B$20="Yes"),Declaration!D51,0)</f>
        <v>0</v>
      </c>
      <c r="C35" s="89" t="str">
        <f ca="1">IF(H35=1,J35,I35)</f>
        <v>Declare if Tin used within the scope of products declared within this survey response originated entirely from a recycled or scrap source on the Declaration tab cell D45</v>
      </c>
      <c r="D35" s="260" t="str">
        <f>IF(H35=1,"Click here to answer question 5 for Tin","")</f>
        <v>Click here to answer question 5 for Tin</v>
      </c>
      <c r="E35" s="20" t="s">
        <v>1295</v>
      </c>
      <c r="F35" s="94">
        <f>F25</f>
        <v>1</v>
      </c>
      <c r="G35" s="70">
        <f>IF(B35=0,1,0)</f>
        <v>1</v>
      </c>
      <c r="H35" s="71">
        <f>F35*G35</f>
        <v>1</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f>IF(AND($B$16="Yes",$B$21="Yes"),Declaration!D52,0)</f>
        <v>0</v>
      </c>
      <c r="C36" s="89" t="str">
        <f ca="1">IF(H36=1,J36,I36)</f>
        <v>Declare if Gold used within the scope of products declared within this survey response originated entirely from a recycled or scrap source on the Declaration tab cell D46</v>
      </c>
      <c r="D36" s="260" t="str">
        <f>IF(H36=1,"Click here to answer question 5 for Gold","")</f>
        <v>Click here to answer question 5 for Gold</v>
      </c>
      <c r="E36" s="20" t="s">
        <v>1295</v>
      </c>
      <c r="F36" s="94">
        <f>F26</f>
        <v>1</v>
      </c>
      <c r="G36" s="70">
        <f>IF(B36=0,1,0)</f>
        <v>1</v>
      </c>
      <c r="H36" s="71">
        <f>F36*G36</f>
        <v>1</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f>IF(AND($B$17="Yes",$B$22="Yes"),Declaration!D53,0)</f>
        <v>0</v>
      </c>
      <c r="C37" s="89" t="str">
        <f ca="1">IF(H37=1,J37,I37)</f>
        <v>Declare if Tungsten used within the scope of products declared within this survey response originated entirely from a recycled or scrap source on the Declaration tab cell D47</v>
      </c>
      <c r="D37" s="260" t="str">
        <f>IF(H37=1,"Click here to answer question 5 for Tungsten","")</f>
        <v>Click here to answer question 5 for Tungsten</v>
      </c>
      <c r="E37" s="20" t="s">
        <v>1295</v>
      </c>
      <c r="F37" s="94">
        <f>F27</f>
        <v>1</v>
      </c>
      <c r="G37" s="70">
        <f>IF(B37=0,1,0)</f>
        <v>1</v>
      </c>
      <c r="H37" s="71">
        <f>F37*G37</f>
        <v>1</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f>IF(AND($B$14="Yes",$B$19="Yes"),Declaration!D56,0)</f>
        <v>0</v>
      </c>
      <c r="C39" s="89" t="str">
        <f ca="1">IF(H39=1,J39,I39)</f>
        <v>Provide % of completeness of supplier's smelter information on Declaration tab cell D50</v>
      </c>
      <c r="D39" s="261" t="str">
        <f>IF(H39=1,"Click here to answer question 6 for Tantalum","")</f>
        <v>Click here to answer question 6 for Tantalum</v>
      </c>
      <c r="E39" s="20" t="s">
        <v>796</v>
      </c>
      <c r="F39" s="94">
        <f>F24</f>
        <v>1</v>
      </c>
      <c r="G39" s="70">
        <f>IF(B39=0,1,0)</f>
        <v>1</v>
      </c>
      <c r="H39" s="71">
        <f>F39*G39</f>
        <v>1</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f>IF(AND($B$15="Yes",$B$20="Yes"),Declaration!D57,0)</f>
        <v>0</v>
      </c>
      <c r="C40" s="89" t="str">
        <f ca="1">IF(H40=1,J40,I40)</f>
        <v>Provide % of completeness of supplier's smelter information on Declaration tab cell D51</v>
      </c>
      <c r="D40" s="261" t="str">
        <f>IF(H40=1,"Click here to answer question 6 for Tin","")</f>
        <v>Click here to answer question 6 for Tin</v>
      </c>
      <c r="E40" s="20" t="s">
        <v>796</v>
      </c>
      <c r="F40" s="94">
        <f>F25</f>
        <v>1</v>
      </c>
      <c r="G40" s="70">
        <f>IF(B40=0,1,0)</f>
        <v>1</v>
      </c>
      <c r="H40" s="71">
        <f>F40*G40</f>
        <v>1</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f>IF(AND($B$16="Yes",$B$21="Yes"),Declaration!D58,0)</f>
        <v>0</v>
      </c>
      <c r="C41" s="89" t="str">
        <f ca="1">IF(H41=1,J41,I41)</f>
        <v>Provide % of completeness of supplier's smelter information on Declaration tab cell D52</v>
      </c>
      <c r="D41" s="261" t="str">
        <f>IF(H41=1,"Click here to answer question 6 for Gold","")</f>
        <v>Click here to answer question 6 for Gold</v>
      </c>
      <c r="E41" s="20" t="s">
        <v>796</v>
      </c>
      <c r="F41" s="94">
        <f>F26</f>
        <v>1</v>
      </c>
      <c r="G41" s="70">
        <f>IF(B41=0,1,0)</f>
        <v>1</v>
      </c>
      <c r="H41" s="71">
        <f>F41*G41</f>
        <v>1</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f>IF(AND($B$17="Yes",$B$22="Yes"),Declaration!D59,0)</f>
        <v>0</v>
      </c>
      <c r="C42" s="89" t="str">
        <f ca="1">IF(H42=1,J42,I42)</f>
        <v>Provide % of completeness of supplier's smelter information on Declaration tab cell D53</v>
      </c>
      <c r="D42" s="261" t="str">
        <f>IF(H42=1,"Click here to answer question 6 for Tungsten","")</f>
        <v>Click here to answer question 6 for Tungsten</v>
      </c>
      <c r="E42" s="20" t="s">
        <v>796</v>
      </c>
      <c r="F42" s="94">
        <f>F27</f>
        <v>1</v>
      </c>
      <c r="G42" s="70">
        <f>IF(B42=0,1,0)</f>
        <v>1</v>
      </c>
      <c r="H42" s="71">
        <f>F42*G42</f>
        <v>1</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f>IF(AND($B$14="Yes",$B$19="Yes"),Declaration!D62,0)</f>
        <v>0</v>
      </c>
      <c r="C44" s="89" t="str">
        <f ca="1">IF(H44=1,J44,I44)</f>
        <v>Declare if all smelter names have been provided in this survey response under the scope of products declared on the Declaration tab cell D56</v>
      </c>
      <c r="D44" s="260" t="str">
        <f>IF(H44=1,"Click here to answer question 7 for Tantalum","")</f>
        <v>Click here to answer question 7 for Tantalum</v>
      </c>
      <c r="E44" s="20" t="s">
        <v>1291</v>
      </c>
      <c r="F44" s="94">
        <f>F24</f>
        <v>1</v>
      </c>
      <c r="G44" s="70">
        <f>IF(B44=0,1,0)</f>
        <v>1</v>
      </c>
      <c r="H44" s="71">
        <f>F44*G44</f>
        <v>1</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f>IF(AND($B$15="Yes",$B$20="Yes"),Declaration!D63,0)</f>
        <v>0</v>
      </c>
      <c r="C45" s="89" t="str">
        <f ca="1">IF(H45=1,J45,I45)</f>
        <v>Declare if all smelter names have been provided in this survey response under the scope of products declared on the Declaration tab cell D57</v>
      </c>
      <c r="D45" s="260" t="str">
        <f>IF(H45=1,"Click here to answer question 7 for Tin","")</f>
        <v>Click here to answer question 7 for Tin</v>
      </c>
      <c r="E45" s="20" t="s">
        <v>1291</v>
      </c>
      <c r="F45" s="94">
        <f>F25</f>
        <v>1</v>
      </c>
      <c r="G45" s="70">
        <f>IF(B45=0,1,0)</f>
        <v>1</v>
      </c>
      <c r="H45" s="71">
        <f>F45*G45</f>
        <v>1</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f>IF(AND($B$16="Yes",$B$21="Yes"),Declaration!D64,0)</f>
        <v>0</v>
      </c>
      <c r="C46" s="89" t="str">
        <f ca="1">IF(H46=1,J46,I46)</f>
        <v>Declare if all smelter names have been provided in this survey response under the scope of products declared on the Declaration tab cell D58</v>
      </c>
      <c r="D46" s="260" t="str">
        <f>IF(H46=1,"Click here to answer question 7 for Gold","")</f>
        <v>Click here to answer question 7 for Gold</v>
      </c>
      <c r="E46" s="20" t="s">
        <v>1291</v>
      </c>
      <c r="F46" s="94">
        <f>F26</f>
        <v>1</v>
      </c>
      <c r="G46" s="70">
        <f>IF(B46=0,1,0)</f>
        <v>1</v>
      </c>
      <c r="H46" s="71">
        <f>F46*G46</f>
        <v>1</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f>IF(AND($B$17="Yes",$B$22="Yes"),Declaration!D65,0)</f>
        <v>0</v>
      </c>
      <c r="C47" s="89" t="str">
        <f ca="1">IF(H47=1,J47,I47)</f>
        <v>Declare if all smelter names have been provided in this survey response which the scope of products declared on the Declaration tab cell D59</v>
      </c>
      <c r="D47" s="260" t="str">
        <f>IF(H47=1,"Click here to answer question 7 for Tungsten","")</f>
        <v>Click here to answer question 7 for Tungsten</v>
      </c>
      <c r="E47" s="20" t="s">
        <v>1291</v>
      </c>
      <c r="F47" s="94">
        <f>F27</f>
        <v>1</v>
      </c>
      <c r="G47" s="70">
        <f>IF(B47=0,1,0)</f>
        <v>1</v>
      </c>
      <c r="H47" s="71">
        <f>F47*G47</f>
        <v>1</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f>IF(AND($B$14="Yes",$B$19="Yes"),Declaration!D68,0)</f>
        <v>0</v>
      </c>
      <c r="C49" s="89" t="str">
        <f ca="1">IF(H49=1,J49,I49)</f>
        <v>Declare if all applicable Tantalum smelter information has been provided on Declaration tab cell D62</v>
      </c>
      <c r="D49" s="261" t="str">
        <f>IF(H49=1,"Click here to answer question 8 for Tantalum","")</f>
        <v>Click here to answer question 8 for Tantalum</v>
      </c>
      <c r="E49" s="20" t="s">
        <v>797</v>
      </c>
      <c r="F49" s="94">
        <f>F24</f>
        <v>1</v>
      </c>
      <c r="G49" s="70">
        <f>IF(B49=0,1,0)</f>
        <v>1</v>
      </c>
      <c r="H49" s="71">
        <f>F49*G49</f>
        <v>1</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f>IF(AND($B$15="Yes",$B$20="Yes"),Declaration!D69,0)</f>
        <v>0</v>
      </c>
      <c r="C50" s="89" t="str">
        <f ca="1">IF(H50=1,J50,I50)</f>
        <v>Declare if all applicable Tin smelter information has been provided on Declaration tab cell D63</v>
      </c>
      <c r="D50" s="261" t="str">
        <f>IF(H50=1,"Click here to answer question 8 for Tin","")</f>
        <v>Click here to answer question 8 for Tin</v>
      </c>
      <c r="E50" s="20" t="s">
        <v>797</v>
      </c>
      <c r="F50" s="94">
        <f>F25</f>
        <v>1</v>
      </c>
      <c r="G50" s="70">
        <f>IF(B50=0,1,0)</f>
        <v>1</v>
      </c>
      <c r="H50" s="71">
        <f>F50*G50</f>
        <v>1</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f>IF(AND($B$16="Yes",$B$21="Yes"),Declaration!D70,0)</f>
        <v>0</v>
      </c>
      <c r="C51" s="89" t="str">
        <f ca="1">IF(H51=1,J51,I51)</f>
        <v>Declare if all applicable Gold smelter information has been provided on Declaration tab cell D64</v>
      </c>
      <c r="D51" s="261" t="str">
        <f>IF(H51=1,"Click here to answer question 8 for Gold","")</f>
        <v>Click here to answer question 8 for Gold</v>
      </c>
      <c r="E51" s="20" t="s">
        <v>797</v>
      </c>
      <c r="F51" s="94">
        <f>F26</f>
        <v>1</v>
      </c>
      <c r="G51" s="70">
        <f>IF(B51=0,1,0)</f>
        <v>1</v>
      </c>
      <c r="H51" s="71">
        <f>F51*G51</f>
        <v>1</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f>IF(AND($B$17="Yes",$B$22="Yes"),Declaration!D71,0)</f>
        <v>0</v>
      </c>
      <c r="C52" s="89" t="str">
        <f ca="1">IF(H52=1,J52,I52)</f>
        <v>Declare if all applicable Tungsten smelter information has been provided on Declaration tab cell D65</v>
      </c>
      <c r="D52" s="261" t="str">
        <f>IF(H52=1,"Click here to answer question 8 for Tungsten","")</f>
        <v>Click here to answer question 8 for Tungsten</v>
      </c>
      <c r="E52" s="20" t="s">
        <v>797</v>
      </c>
      <c r="F52" s="94">
        <f>F27</f>
        <v>1</v>
      </c>
      <c r="G52" s="70">
        <f>IF(B52=0,1,0)</f>
        <v>1</v>
      </c>
      <c r="H52" s="71">
        <f>F52*G52</f>
        <v>1</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f>Declaration!D75</f>
        <v>0</v>
      </c>
      <c r="C54" s="89" t="str">
        <f t="shared" ref="C54:C60" ca="1" si="10">IF(H54=1,J54,I54)</f>
        <v>Answer if your company has a responsible minerals sourcing policy on the Declaration tab cell D75</v>
      </c>
      <c r="D54" s="95" t="str">
        <f>IF(H54=1,"Click here to answer question (A)","")</f>
        <v>Click here to answer question (A)</v>
      </c>
      <c r="E54" s="20" t="s">
        <v>1295</v>
      </c>
      <c r="F54" s="94">
        <f>IF(SUM(F$24:F$27)=0,0,1)</f>
        <v>1</v>
      </c>
      <c r="G54" s="70">
        <f>IF(B54=0,1,0)</f>
        <v>1</v>
      </c>
      <c r="H54" s="71">
        <f t="shared" ref="H54:H60" si="11">F54*G54</f>
        <v>1</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f>Declaration!D77</f>
        <v>0</v>
      </c>
      <c r="C55" s="89" t="str">
        <f t="shared" ca="1" si="10"/>
        <v>Answer if your company has made your responsible minerals sourcing policy publically available on your website on the Declaration tab cell D77</v>
      </c>
      <c r="D55" s="95" t="str">
        <f>IF(H55=1,"Click here to answer question (B)","")</f>
        <v>Click here to answer question (B)</v>
      </c>
      <c r="E55" s="20" t="s">
        <v>1295</v>
      </c>
      <c r="F55" s="94">
        <f t="shared" ref="F55" si="12">F$54</f>
        <v>1</v>
      </c>
      <c r="G55" s="70">
        <f>IF(B55=0,1,0)</f>
        <v>1</v>
      </c>
      <c r="H55" s="71">
        <f t="shared" si="11"/>
        <v>1</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f>Declaration!D79</f>
        <v>0</v>
      </c>
      <c r="C57" s="89" t="str">
        <f t="shared" ca="1" si="10"/>
        <v>Answer if you require your direct suppliers to source from smelters whose due diligence practices have been validated by an independent third-party audit program, like the Responsible Minerals Assurance Process, on Declaration tab cell D79</v>
      </c>
      <c r="D57" s="95" t="str">
        <f>IF(H57=1,"Click here to answer question (C)","")</f>
        <v>Click here to answer question (C)</v>
      </c>
      <c r="E57" s="20" t="s">
        <v>1295</v>
      </c>
      <c r="F57" s="94">
        <f>F$54</f>
        <v>1</v>
      </c>
      <c r="G57" s="70">
        <f>IF(B57=0,1,0)</f>
        <v>1</v>
      </c>
      <c r="H57" s="71">
        <f t="shared" si="11"/>
        <v>1</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f>Declaration!D81</f>
        <v>0</v>
      </c>
      <c r="C58" s="89" t="str">
        <f t="shared" ca="1" si="10"/>
        <v>Answer if you have implemented due diligence measures for responsible sourcing on Declaration tab cell D81</v>
      </c>
      <c r="D58" s="95" t="str">
        <f>IF(H58=1,"Click here to answer question (D)","")</f>
        <v>Click here to answer question (D)</v>
      </c>
      <c r="E58" s="20" t="s">
        <v>1295</v>
      </c>
      <c r="F58" s="94">
        <f>F$54</f>
        <v>1</v>
      </c>
      <c r="G58" s="70">
        <f>IF(B58=0,1,0)</f>
        <v>1</v>
      </c>
      <c r="H58" s="71">
        <f t="shared" si="11"/>
        <v>1</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f>Declaration!D83</f>
        <v>0</v>
      </c>
      <c r="C59" s="89" t="str">
        <f t="shared" ca="1" si="10"/>
        <v>Answer if you request your suppliers to fill out this Conflict Minerals Reporting Template on Declaration tab cell D83</v>
      </c>
      <c r="D59" s="95" t="str">
        <f>IF(H59=1,"Click here to answer question (E)","")</f>
        <v>Click here to answer question (E)</v>
      </c>
      <c r="E59" s="20" t="s">
        <v>1295</v>
      </c>
      <c r="F59" s="94">
        <f>F$54</f>
        <v>1</v>
      </c>
      <c r="G59" s="70">
        <f>IF(B59=0,1,0)</f>
        <v>1</v>
      </c>
      <c r="H59" s="71">
        <f t="shared" si="11"/>
        <v>1</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f>Declaration!D85</f>
        <v>0</v>
      </c>
      <c r="C60" s="89" t="str">
        <f t="shared" ca="1" si="10"/>
        <v>Answer if you verify responses from your suppliers against your company's expectations on Declaration tab cell D85</v>
      </c>
      <c r="D60" s="95" t="str">
        <f>IF(H60=1,"Click here to answer question (F)","")</f>
        <v>Click here to answer question (F)</v>
      </c>
      <c r="E60" s="20" t="s">
        <v>1295</v>
      </c>
      <c r="F60" s="94">
        <f>F$54</f>
        <v>1</v>
      </c>
      <c r="G60" s="70">
        <f>IF(B60=0,1,0)</f>
        <v>1</v>
      </c>
      <c r="H60" s="71">
        <f t="shared" si="11"/>
        <v>1</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f>Declaration!D87</f>
        <v>0</v>
      </c>
      <c r="C62" s="89" t="str">
        <f t="shared" ref="C62:C68" ca="1" si="13">IF(H62=1,J62,I62)</f>
        <v>Answer if your verification process includes corrective action management on Declaration tab cell D87</v>
      </c>
      <c r="D62" s="95" t="str">
        <f>IF(H62=1,"Click here to answer question (G)","")</f>
        <v>Click here to answer question (G)</v>
      </c>
      <c r="E62" s="20" t="s">
        <v>1295</v>
      </c>
      <c r="F62" s="94">
        <f>F$54</f>
        <v>1</v>
      </c>
      <c r="G62" s="70">
        <f>IF(B62=0,1,0)</f>
        <v>1</v>
      </c>
      <c r="H62" s="71">
        <f t="shared" ref="H62:H69" si="14">F62*G62</f>
        <v>1</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f>Declaration!D89</f>
        <v>0</v>
      </c>
      <c r="C63" s="89" t="str">
        <f t="shared" ca="1" si="13"/>
        <v>Answer if you are subject to the SEC Disclosure requirement, the EU regulation or both on Declaration tab cell D89</v>
      </c>
      <c r="D63" s="95" t="str">
        <f>IF(H63=1,"Click here to answer question (H)","")</f>
        <v>Click here to answer question (H)</v>
      </c>
      <c r="E63" s="20" t="s">
        <v>1295</v>
      </c>
      <c r="F63" s="94">
        <f>F$54</f>
        <v>1</v>
      </c>
      <c r="G63" s="70">
        <f>IF(B63=0,1,0)</f>
        <v>1</v>
      </c>
      <c r="H63" s="71">
        <f t="shared" si="14"/>
        <v>1</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Provide list of tantalum smelters contributing material to supply chain on Smelter List tab</v>
      </c>
      <c r="D65" s="95" t="str">
        <f>IF(H65=0,"","Click here to provide smelter information")</f>
        <v>Click here to provide smelter information</v>
      </c>
      <c r="E65" s="20" t="s">
        <v>1295</v>
      </c>
      <c r="F65" s="94">
        <f>F24</f>
        <v>1</v>
      </c>
      <c r="G65" s="70">
        <f>IF(AND(COUNTIF(SmelterIdetifiedForMetal,"Tantalum")&gt;0,COUNTIF('Smelter List'!AB$5:AB$2504,"Tantalum?*")&gt;0),0,1)</f>
        <v>1</v>
      </c>
      <c r="H65" s="71">
        <f t="shared" si="14"/>
        <v>1</v>
      </c>
      <c r="I65" s="147" t="str">
        <f ca="1">OFFSET(L!$C$1,MATCH("Checker"&amp;"Comp",L!$A:$A,0)-1,SL,,)</f>
        <v>Complete</v>
      </c>
      <c r="J65" s="19" t="str">
        <f ca="1">OFFSET(L!$C$1,MATCH("Checker"&amp;ADDRESS(ROW(),COLUMN(),4),L!$A:$A,0)-1,SL,,)</f>
        <v>Provide list of tantalum smelters contributing material to supply chain on Smelter List tab</v>
      </c>
      <c r="K65" s="154">
        <f>IF(H14+H19&gt;0,1,0)</f>
        <v>1</v>
      </c>
      <c r="L65" s="19" t="e">
        <f ca="1">OFFSET(L!$C$1,MATCH("Checker"&amp;ADDRESS(ROW(),COLUMN(),4),L!$A:$A,0)-1,SL,,)</f>
        <v>#N/A</v>
      </c>
    </row>
    <row r="66" spans="1:12" ht="39">
      <c r="A66" s="89" t="s">
        <v>1835</v>
      </c>
      <c r="B66" s="89"/>
      <c r="C66" s="89" t="str">
        <f t="shared" ca="1" si="13"/>
        <v>Provide list of tin smelters contributing material to supply chain on Smelter List tab</v>
      </c>
      <c r="D66" s="95" t="str">
        <f>IF(H66=0,"","Click here to provide smelter information")</f>
        <v>Click here to provide smelter information</v>
      </c>
      <c r="E66" s="20" t="s">
        <v>797</v>
      </c>
      <c r="F66" s="94">
        <f>F25</f>
        <v>1</v>
      </c>
      <c r="G66" s="70">
        <f>IF(AND(COUNTIF(SmelterIdetifiedForMetal,"Tin")&gt;0,COUNTIF('Smelter List'!AB$5:AB$2504,"Tin?*")&gt;0),0,1)</f>
        <v>1</v>
      </c>
      <c r="H66" s="71">
        <f t="shared" si="14"/>
        <v>1</v>
      </c>
      <c r="I66" s="147" t="str">
        <f ca="1">OFFSET(L!$C$1,MATCH("Checker"&amp;"Comp",L!$A:$A,0)-1,SL,,)</f>
        <v>Complete</v>
      </c>
      <c r="J66" s="19" t="str">
        <f ca="1">OFFSET(L!$C$1,MATCH("Checker"&amp;ADDRESS(ROW(),COLUMN(),4),L!$A:$A,0)-1,SL,,)</f>
        <v>Provide list of tin smelters contributing material to supply chain on Smelter List tab</v>
      </c>
      <c r="K66" s="154">
        <f>IF(H15+H20&gt;0,1,0)</f>
        <v>1</v>
      </c>
      <c r="L66" s="19" t="e">
        <f ca="1">OFFSET(L!$C$1,MATCH("Checker"&amp;ADDRESS(ROW(),COLUMN(),4),L!$A:$A,0)-1,SL,,)</f>
        <v>#N/A</v>
      </c>
    </row>
    <row r="67" spans="1:12" ht="39">
      <c r="A67" s="89" t="s">
        <v>1836</v>
      </c>
      <c r="B67" s="89"/>
      <c r="C67" s="89" t="str">
        <f t="shared" ca="1" si="13"/>
        <v>Provide list of gold smelters contributing material to supply chain on Smelter List tab</v>
      </c>
      <c r="D67" s="95" t="str">
        <f>IF(H67=0,"","Click here to provide smelter information")</f>
        <v>Click here to provide smelter information</v>
      </c>
      <c r="E67" s="20" t="s">
        <v>797</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1</v>
      </c>
      <c r="L67" s="19" t="e">
        <f ca="1">OFFSET(L!$C$1,MATCH("Checker"&amp;ADDRESS(ROW(),COLUMN(),4),L!$A:$A,0)-1,SL,,)</f>
        <v>#N/A</v>
      </c>
    </row>
    <row r="68" spans="1:12" ht="39">
      <c r="A68" s="89" t="s">
        <v>1837</v>
      </c>
      <c r="B68" s="89"/>
      <c r="C68" s="89" t="str">
        <f t="shared" ca="1" si="13"/>
        <v>Provide list of tungsten smelters contributing material to supply chain on Smelter List tab</v>
      </c>
      <c r="D68" s="95" t="str">
        <f>IF(H68=0,"","Click here to provide smelter information")</f>
        <v>Click here to provide smelter information</v>
      </c>
      <c r="E68" s="20" t="s">
        <v>797</v>
      </c>
      <c r="F68" s="94">
        <f>F27</f>
        <v>1</v>
      </c>
      <c r="G68" s="70">
        <f>IF(AND(COUNTIF(SmelterIdetifiedForMetal,"Tungsten")&gt;0,COUNTIF('Smelter List'!AB$5:AB$2504,"Tungsten?*")&gt;0),0,1)</f>
        <v>1</v>
      </c>
      <c r="H68" s="71">
        <f t="shared" si="14"/>
        <v>1</v>
      </c>
      <c r="I68" s="147" t="str">
        <f ca="1">OFFSET(L!$C$1,MATCH("Checker"&amp;"Comp",L!$A:$A,0)-1,SL,,)</f>
        <v>Complete</v>
      </c>
      <c r="J68" s="19" t="str">
        <f ca="1">OFFSET(L!$C$1,MATCH("Checker"&amp;ADDRESS(ROW(),COLUMN(),4),L!$A:$A,0)-1,SL,,)</f>
        <v>Provide list of tungsten smelters contributing material to supply chain on Smelter List tab</v>
      </c>
      <c r="K68" s="154">
        <f>IF(H17+H22&gt;0,1,0)</f>
        <v>1</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52</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Srilata Thirunagari</cp:lastModifiedBy>
  <cp:lastPrinted>2015-04-21T20:47:43Z</cp:lastPrinted>
  <dcterms:created xsi:type="dcterms:W3CDTF">2010-06-21T21:00:23Z</dcterms:created>
  <dcterms:modified xsi:type="dcterms:W3CDTF">2024-07-12T13:07:48Z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